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k\Desktop\Mk_rik_par_LNG_vetra\uz_MK\Namejam\"/>
    </mc:Choice>
  </mc:AlternateContent>
  <bookViews>
    <workbookView xWindow="0" yWindow="0" windowWidth="28800" windowHeight="12435"/>
  </bookViews>
  <sheets>
    <sheet name="Koptāme 7LBN" sheetId="5" r:id="rId1"/>
    <sheet name="Kopsavilkums 6LBN" sheetId="4" r:id="rId2"/>
    <sheet name="Tāme" sheetId="10" r:id="rId3"/>
  </sheets>
  <externalReferences>
    <externalReference r:id="rId4"/>
  </externalReferences>
  <definedNames>
    <definedName name="listau">[1]KT!$G$24:$G$30</definedName>
    <definedName name="_xlnm.Print_Area" localSheetId="1">'Kopsavilkums 6LBN'!$A$3:$J$30</definedName>
    <definedName name="_xlnm.Print_Area" localSheetId="0">'Koptāme 7LBN'!$A$1:$F$24</definedName>
    <definedName name="_xlnm.Print_Area" localSheetId="2">Tāme!$A$3:$R$40</definedName>
    <definedName name="_xlnm.Print_Titles" localSheetId="2">Tāme!$11:$12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10" l="1"/>
  <c r="P14" i="10"/>
  <c r="O14" i="10"/>
  <c r="R14" i="10"/>
  <c r="Q15" i="10"/>
  <c r="P15" i="10"/>
  <c r="O15" i="10"/>
  <c r="R15" i="10"/>
  <c r="Q16" i="10"/>
  <c r="P16" i="10"/>
  <c r="O16" i="10"/>
  <c r="R16" i="10"/>
  <c r="Q17" i="10"/>
  <c r="P17" i="10"/>
  <c r="O17" i="10"/>
  <c r="R17" i="10"/>
  <c r="Q18" i="10"/>
  <c r="P18" i="10"/>
  <c r="O18" i="10"/>
  <c r="R18" i="10"/>
  <c r="Q19" i="10"/>
  <c r="P19" i="10"/>
  <c r="O19" i="10"/>
  <c r="R19" i="10"/>
  <c r="Q20" i="10"/>
  <c r="P20" i="10"/>
  <c r="O20" i="10"/>
  <c r="R20" i="10"/>
  <c r="Q21" i="10"/>
  <c r="P21" i="10"/>
  <c r="O21" i="10"/>
  <c r="R21" i="10"/>
  <c r="Q22" i="10"/>
  <c r="P22" i="10"/>
  <c r="O22" i="10"/>
  <c r="R22" i="10"/>
  <c r="Q23" i="10"/>
  <c r="P23" i="10"/>
  <c r="O23" i="10"/>
  <c r="R23" i="10"/>
  <c r="Q24" i="10"/>
  <c r="P24" i="10"/>
  <c r="O24" i="10"/>
  <c r="R24" i="10"/>
  <c r="Q25" i="10"/>
  <c r="P25" i="10"/>
  <c r="O25" i="10"/>
  <c r="R25" i="10"/>
  <c r="Q26" i="10"/>
  <c r="P26" i="10"/>
  <c r="O26" i="10"/>
  <c r="R26" i="10"/>
  <c r="Q27" i="10"/>
  <c r="P27" i="10"/>
  <c r="O27" i="10"/>
  <c r="R27" i="10"/>
  <c r="Q28" i="10"/>
  <c r="P28" i="10"/>
  <c r="O28" i="10"/>
  <c r="R28" i="10"/>
  <c r="Q29" i="10"/>
  <c r="P29" i="10"/>
  <c r="O29" i="10"/>
  <c r="R29" i="10"/>
  <c r="Q30" i="10"/>
  <c r="P30" i="10"/>
  <c r="O30" i="10"/>
  <c r="R30" i="10"/>
  <c r="R31" i="10"/>
  <c r="O31" i="10"/>
  <c r="P31" i="10"/>
  <c r="Q31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M30" i="10"/>
  <c r="G30" i="10"/>
  <c r="M29" i="10"/>
  <c r="G29" i="10"/>
  <c r="M28" i="10"/>
  <c r="G28" i="10"/>
  <c r="M27" i="10"/>
  <c r="M26" i="10"/>
  <c r="G26" i="10"/>
  <c r="M25" i="10"/>
  <c r="G25" i="10"/>
  <c r="M24" i="10"/>
  <c r="G24" i="10"/>
  <c r="M23" i="10"/>
  <c r="M22" i="10"/>
  <c r="G22" i="10"/>
  <c r="M21" i="10"/>
  <c r="G21" i="10"/>
  <c r="M20" i="10"/>
  <c r="G20" i="10"/>
  <c r="M19" i="10"/>
  <c r="M18" i="10"/>
  <c r="G18" i="10"/>
  <c r="M17" i="10"/>
  <c r="G17" i="10"/>
  <c r="M16" i="10"/>
  <c r="G16" i="10"/>
  <c r="M15" i="10"/>
  <c r="M14" i="10"/>
  <c r="F15" i="4"/>
  <c r="F16" i="4"/>
  <c r="H15" i="4"/>
  <c r="H16" i="4"/>
  <c r="I15" i="4"/>
  <c r="I16" i="4"/>
  <c r="F11" i="4"/>
  <c r="G15" i="4"/>
  <c r="G16" i="4"/>
  <c r="R10" i="10"/>
  <c r="E15" i="4"/>
  <c r="E16" i="4"/>
  <c r="E18" i="4"/>
  <c r="E19" i="4"/>
  <c r="E17" i="4"/>
  <c r="E20" i="4"/>
  <c r="E13" i="5"/>
  <c r="E14" i="5"/>
  <c r="E15" i="5"/>
  <c r="E16" i="5"/>
  <c r="F10" i="4"/>
</calcChain>
</file>

<file path=xl/sharedStrings.xml><?xml version="1.0" encoding="utf-8"?>
<sst xmlns="http://schemas.openxmlformats.org/spreadsheetml/2006/main" count="149" uniqueCount="90">
  <si>
    <t>3. pielikums (1.lapa) 
Ministru kabineta rīkojuma projekta “Par finanšu līdzekļu piešķiršana no valsts budžeta programmas “Līdzekļi neparedzētiem gadījumiem”” sākotnējās ietekmes novērtējuma ziņojumam (anotācijai)</t>
  </si>
  <si>
    <t>PAKALPOJUMU KOPTĀME Nr.33-V-06/19-2</t>
  </si>
  <si>
    <t>Būves nosaukums:</t>
  </si>
  <si>
    <t>Pamatojoties uz Dabas aizsardzības pārvaldes un SIA “Premium Properties” publiskā iepirkuma - Atklāta konkursa "Uzturēšanas un remonta darbi Dabas aizsardzības pārvaldes valdījumā esošajos nekustamajos īpašumos" ar identifikācijas Nr. DAP 2018/26 AK finanšu piedāvājumu un Līgumu Nr. 7.7/351/2018 sastāda darba uzdevumu Nr.33-V-06/19-2</t>
  </si>
  <si>
    <t>Būves adrese:</t>
  </si>
  <si>
    <t>Gaujas NP objekti: Dabas taka Murjāņi –Līgatne posms Velna ala – Katlapu iezis, Līgatnes pārceltuve - atbalsta sienas, Gājēju un velotaka “Velnala posms Velnaalas autostāvlaukums – Kājnieku tilts, Dabas taka Murjāņi –Līgatne posms Sigulda - Līgatne un Līgatnes dabas taka</t>
  </si>
  <si>
    <t>Būvuzņēmējs:</t>
  </si>
  <si>
    <t>SIA "Premium Properties"</t>
  </si>
  <si>
    <t>Pasūtītājs:</t>
  </si>
  <si>
    <t>Dabas aizsardzības pārvalde</t>
  </si>
  <si>
    <t>Tāme sastādīta 2019. gada 14. jūnijā</t>
  </si>
  <si>
    <t>Nr.                                p.k</t>
  </si>
  <si>
    <t>Objekta nosaukums</t>
  </si>
  <si>
    <t xml:space="preserve">Objekta izmaksas                                     / euro /  </t>
  </si>
  <si>
    <t>Darba uzdevuma-paziņojuma Nr.19.11 (12.06.2019), tāme Nr.2 vētras, lietus gāzes postījumi</t>
  </si>
  <si>
    <t>Kopā:</t>
  </si>
  <si>
    <t>PVN:</t>
  </si>
  <si>
    <t>Pavisam kopā:</t>
  </si>
  <si>
    <t>Pasūtītāja pārstāvis:</t>
  </si>
  <si>
    <t>Izpildītāja pārstāvis:</t>
  </si>
  <si>
    <t>Dabas aizsardzības pārvaldes  Vidzemes reģionālās adminstrācijas</t>
  </si>
  <si>
    <t>direktora vietnieks, adminstratīvās daļas vadītājs</t>
  </si>
  <si>
    <t>Valdes loceklis</t>
  </si>
  <si>
    <t>M.Zīverts _______________</t>
  </si>
  <si>
    <t xml:space="preserve">       U.Boze  _________________</t>
  </si>
  <si>
    <t>2019 gada 14. jūnijā</t>
  </si>
  <si>
    <t>3.pielikums (2.lapa)
Ministru kabineta rīkojuma projekta “Par finanšu līdzekļu piešķiršana no valsts budžeta programmas “Līdzekļi neparedzētiem gadījumiem”” sākotnējās ietekmes novērtējuma ziņojumam (anotācijai)</t>
  </si>
  <si>
    <t>Kopsavilkums Nr.33-V-06/19-2</t>
  </si>
  <si>
    <t>Objekta adrese:</t>
  </si>
  <si>
    <t xml:space="preserve"> Gaujas NP objekti: Dabas taka Murjāņi –Līgatne posms Velna ala – Katlapu iezis, Līgatnes pārceltuve - atbalsta sienas, Gājēju un velotaka “Velnala posms Velnaalas autostāvlaukums – Kājnieku tilts, Dabas taka Murjāņi –Līgatne posms Sigulda - Līgatne un Līgatnes dabas taka</t>
  </si>
  <si>
    <t>Par kopējo summu, euro</t>
  </si>
  <si>
    <t>Kopējā darbietilpība, c/h</t>
  </si>
  <si>
    <t>Tāme sastādīta 2019. gada14.jūnijā</t>
  </si>
  <si>
    <t>Nr.                  p.k.</t>
  </si>
  <si>
    <t>Darba veids vai konstruktīvā elementa nosaukums</t>
  </si>
  <si>
    <t>Tāmes izmaksas              / euro /</t>
  </si>
  <si>
    <t>Tai skaitā</t>
  </si>
  <si>
    <t>Darbietilpība            / c/h /</t>
  </si>
  <si>
    <t>darba alga                            / euro /</t>
  </si>
  <si>
    <t>materiāli                           / euro /</t>
  </si>
  <si>
    <t>mehānismi                          / euro /</t>
  </si>
  <si>
    <t>Virsizdevumi:</t>
  </si>
  <si>
    <t>Peļņa:</t>
  </si>
  <si>
    <t>Transports:</t>
  </si>
  <si>
    <t>Sastādīja:</t>
  </si>
  <si>
    <r>
      <rPr>
        <u/>
        <sz val="12"/>
        <color indexed="8"/>
        <rFont val="Calibri"/>
        <family val="2"/>
      </rPr>
      <t>Ņikita Morozovs</t>
    </r>
    <r>
      <rPr>
        <sz val="12"/>
        <color indexed="8"/>
        <rFont val="Calibri"/>
        <family val="2"/>
        <charset val="186"/>
      </rPr>
      <t>(sert.nr. 4-03189) / ______________  /</t>
    </r>
  </si>
  <si>
    <t>3.pielikums (3.lapa)
Ministru kabineta rīkojuma projekta “Par finanšu līdzekļu piešķiršana no valsts budžeta programmas “Līdzekļi neparedzētiem gadījumiem”” sākotnējās ietekmes novērtējuma ziņojumam (anotācijai)</t>
  </si>
  <si>
    <t>Lokālā tāme Nr.33-V-06/19-2</t>
  </si>
  <si>
    <t>Izpildītājs:</t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</si>
  <si>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    </t>
    </r>
  </si>
  <si>
    <t>Objektsa adrese:</t>
  </si>
  <si>
    <t xml:space="preserve"> Gaujas NP objekti: GNP Kropotkinu serpentīns, Zvārtes iezis, Gūtmaņala, Ērgļu klintis, Lakstīgalas grava, Līču-Laņģu klintis, Peterala, Krimuldas muiža, UT "Katlapu iezis", Dabas taka Murjāņi –Līgatne posms Velna ala – Katlapu iezis, Līgatnes pārceltuve - atbalsta sienas, Gājēju un velotaka “Velnala posms Velnaalas autostāvlaukums – Kājnieku tilts, Dabas taka Murjāņi –Līgatne posms Sigulda - Līgatne un Līgatnes dabas taka</t>
  </si>
  <si>
    <t>Tāme sastādīta vadoties pēc 2019.gada tirgus cenām</t>
  </si>
  <si>
    <t>Tāmes tiešās izmaksas:</t>
  </si>
  <si>
    <t>Eur</t>
  </si>
  <si>
    <t>Nr. p. k.</t>
  </si>
  <si>
    <t>Nr.p.k. pēc līguma</t>
  </si>
  <si>
    <t>Darba nosaukums</t>
  </si>
  <si>
    <t>Laika periods (izpildes termiņš)</t>
  </si>
  <si>
    <t>Mērvienība</t>
  </si>
  <si>
    <t>Daudzums</t>
  </si>
  <si>
    <t>Darba samaksas likme (euro/h)</t>
  </si>
  <si>
    <t>Uz vienu vienību</t>
  </si>
  <si>
    <t>Kopā uz visu apjomu</t>
  </si>
  <si>
    <t>Laika norma c/h</t>
  </si>
  <si>
    <t>darba alga A (Eur/h), Zemi kvalif.</t>
  </si>
  <si>
    <t>darba alga B (Eur/h), Augsti kvalif.</t>
  </si>
  <si>
    <t>materiāli (Eur)</t>
  </si>
  <si>
    <t>mehānismi (Eur)</t>
  </si>
  <si>
    <t>kopā (Eur)</t>
  </si>
  <si>
    <t>darba alga (Eur)</t>
  </si>
  <si>
    <t>summa (Eur)</t>
  </si>
  <si>
    <t>Saskaņā ar darba uzdevuma-paziņojumu Nr.19.11 (12.06.2019), tāme Nr.33-V-06/19-2 vētras postījumi</t>
  </si>
  <si>
    <t>7.18.</t>
  </si>
  <si>
    <r>
      <t xml:space="preserve">Dabas un cilvēka radīto postījumu likvidēšana   </t>
    </r>
    <r>
      <rPr>
        <sz val="9"/>
        <rFont val="Arial"/>
        <family val="2"/>
      </rPr>
      <t/>
    </r>
  </si>
  <si>
    <t>14.06.2019- 01.08.2019</t>
  </si>
  <si>
    <t>Dabas un cilvēka radīto postījumu likvidēšana   (Dabas taka Murjāņi –Līgatne posms Sigulda - Līgatne un Līgatnes dabas taka Nr.14 )</t>
  </si>
  <si>
    <t>Grants  seguma atjaunošana ar drupinātu granti, līdzināšana, blietēšana, [Velo taka: Sigulda - Ligatne]</t>
  </si>
  <si>
    <t>h</t>
  </si>
  <si>
    <t>Nesaistīt minerālmateriālu segums frakcija 0-32mm (drupināta grants), ar piegādi objektā</t>
  </si>
  <si>
    <r>
      <t>m</t>
    </r>
    <r>
      <rPr>
        <vertAlign val="superscript"/>
        <sz val="9"/>
        <rFont val="Arial"/>
        <family val="2"/>
        <charset val="186"/>
      </rPr>
      <t>3</t>
    </r>
  </si>
  <si>
    <t xml:space="preserve"> Unversālā iekrāvēja un/vai miniekrāvēja("Bobcat"), un/vai greidera ar operātoru pakalpojumi </t>
  </si>
  <si>
    <t>Dabas un cilvēka radīto postījumu likvidēšana   (Līgatnes pārceltuve - atbalsta sienas Akts Nr.15 )</t>
  </si>
  <si>
    <t>14.06.2019- 01.07.2019</t>
  </si>
  <si>
    <t>Grants  seguma atjaunošana ar drupinātu granti, līdzināšana, blietēšana, [Līgatnes pārceltuves nobrauktuves]</t>
  </si>
  <si>
    <t xml:space="preserve"> Miniekrāvēja ("Bobcat")ar operātoru pakalpojumi </t>
  </si>
  <si>
    <t>Dabas un cilvēka radīto postījumu likvidēšana   (Dabas taka Murjāņi –Līgatne posms Velna ala – Katlapu iezis Akts Nr. 13 )</t>
  </si>
  <si>
    <t>Grants  seguma atjaunošana ar drupinātu granti, līdzināšana, blietēšana, [Velnela - Katlapu iezis]</t>
  </si>
  <si>
    <t>Dabas un cilvēka radīto postījumu likvidēšana   (Gājēju un velotaka “Velnala posms Velnaalas autostāvlaukums – Kājnieku tilts Akts Nr.16)</t>
  </si>
  <si>
    <t>Pavisam Kopā (Ieskaitot  soc. nodokli):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</si>
</sst>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3" formatCode="_-* #,##0.00_-;\-* #,##0.00_-;_-* &quot;-&quot;??_-;_-@_-"/>
    <numFmt numFmtId="164" formatCode="_-* #,##0&quot;$&quot;_-;\-* #,##0&quot;$&quot;_-;_-* &quot;-&quot;&quot;$&quot;_-;_-@_-"/>
    <numFmt numFmtId="165" formatCode="_-* #,##0.00&quot;$&quot;_-;\-* #,##0.00&quot;$&quot;_-;_-* &quot;-&quot;??&quot;$&quot;_-;_-@_-"/>
    <numFmt numFmtId="166" formatCode="_-* #,##0.00\ _L_s_-;\-* #,##0.00\ _L_s_-;_-* &quot;-&quot;??\ _L_s_-;_-@_-"/>
    <numFmt numFmtId="167" formatCode="_-* #,##0.00_-;\-* #,##0.00_-;_-* \-??_-;_-@_-"/>
    <numFmt numFmtId="168" formatCode="_-* #,##0.00\ &quot;Ls&quot;_-;\-* #,##0.00\ &quot;Ls&quot;_-;_-* &quot;-&quot;??\ &quot;Ls&quot;_-;_-@_-"/>
    <numFmt numFmtId="169" formatCode="m\o\n\th\ d\,\ yyyy"/>
    <numFmt numFmtId="170" formatCode="[$-419]General"/>
    <numFmt numFmtId="171" formatCode="#.00"/>
    <numFmt numFmtId="172" formatCode="#."/>
    <numFmt numFmtId="173" formatCode="#,##0.00&quot; &quot;[$руб.-419];[Red]&quot;-&quot;#,##0.00&quot; &quot;[$руб.-419]"/>
    <numFmt numFmtId="174" formatCode="&quot;See Note &quot;\ #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#,##0.00,;&quot; (&quot;#,##0.00\);&quot; -&quot;#,;@\ "/>
    <numFmt numFmtId="178" formatCode="0.0"/>
  </numFmts>
  <fonts count="81"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  <charset val="186"/>
    </font>
    <font>
      <sz val="10"/>
      <name val="Arial"/>
      <family val="2"/>
    </font>
    <font>
      <b/>
      <sz val="8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 Cyr"/>
      <charset val="204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"/>
      <color indexed="8"/>
      <name val="Courier"/>
      <family val="3"/>
      <charset val="186"/>
    </font>
    <font>
      <sz val="1"/>
      <color indexed="8"/>
      <name val="Courier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"/>
      <family val="3"/>
      <charset val="186"/>
    </font>
    <font>
      <b/>
      <sz val="1"/>
      <color indexed="8"/>
      <name val="Courier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MS Sans Serif"/>
      <family val="2"/>
      <charset val="186"/>
    </font>
    <font>
      <sz val="10"/>
      <name val="Times New Roman"/>
      <family val="1"/>
      <charset val="186"/>
    </font>
    <font>
      <sz val="10"/>
      <name val="Arial CE"/>
      <charset val="238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8"/>
      <name val="Helv"/>
    </font>
    <font>
      <sz val="11"/>
      <color indexed="10"/>
      <name val="Calibri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0"/>
      <color theme="10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186"/>
    </font>
    <font>
      <sz val="14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charset val="186"/>
    </font>
    <font>
      <b/>
      <i/>
      <sz val="5"/>
      <color indexed="8"/>
      <name val="Tahoma"/>
      <family val="2"/>
      <charset val="186"/>
    </font>
    <font>
      <b/>
      <sz val="9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u/>
      <sz val="12"/>
      <color indexed="8"/>
      <name val="Calibri"/>
      <family val="2"/>
    </font>
    <font>
      <sz val="9"/>
      <color theme="1"/>
      <name val="Arial"/>
      <family val="2"/>
      <charset val="186"/>
    </font>
    <font>
      <sz val="11"/>
      <color indexed="8"/>
      <name val="Calibri"/>
      <family val="2"/>
      <charset val="1"/>
    </font>
    <font>
      <sz val="9"/>
      <color theme="1"/>
      <name val="Arial"/>
      <family val="2"/>
    </font>
    <font>
      <b/>
      <sz val="9"/>
      <color theme="1"/>
      <name val="Arial"/>
      <family val="2"/>
      <charset val="186"/>
    </font>
    <font>
      <sz val="9"/>
      <name val="Arial"/>
      <family val="2"/>
    </font>
    <font>
      <sz val="10"/>
      <color theme="1"/>
      <name val="Arial"/>
      <family val="2"/>
      <charset val="204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sz val="12"/>
      <color indexed="8"/>
      <name val="Calibri"/>
      <family val="2"/>
    </font>
    <font>
      <sz val="9"/>
      <name val="Arial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FF0000"/>
      <name val="Calibri"/>
      <family val="2"/>
      <scheme val="minor"/>
    </font>
    <font>
      <vertAlign val="superscript"/>
      <sz val="9"/>
      <name val="Arial"/>
      <family val="2"/>
      <charset val="186"/>
    </font>
    <font>
      <i/>
      <sz val="10"/>
      <color rgb="FF000000"/>
      <name val="Times New Roman"/>
      <family val="1"/>
      <charset val="186"/>
    </font>
    <font>
      <u/>
      <sz val="10"/>
      <color theme="11"/>
      <name val="Arial"/>
      <family val="2"/>
      <charset val="186"/>
    </font>
    <font>
      <sz val="8"/>
      <name val="Times New Roman"/>
      <family val="1"/>
      <charset val="186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0" fontId="11" fillId="0" borderId="3">
      <alignment textRotation="90"/>
    </xf>
    <xf numFmtId="169" fontId="21" fillId="0" borderId="0">
      <protection locked="0"/>
    </xf>
    <xf numFmtId="169" fontId="22" fillId="0" borderId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 applyNumberFormat="0"/>
    <xf numFmtId="170" fontId="48" fillId="0" borderId="0"/>
    <xf numFmtId="0" fontId="24" fillId="0" borderId="0" applyNumberFormat="0" applyFill="0" applyBorder="0" applyAlignment="0" applyProtection="0"/>
    <xf numFmtId="171" fontId="21" fillId="0" borderId="0">
      <protection locked="0"/>
    </xf>
    <xf numFmtId="171" fontId="22" fillId="0" borderId="0">
      <protection locked="0"/>
    </xf>
    <xf numFmtId="0" fontId="25" fillId="4" borderId="0" applyNumberFormat="0" applyBorder="0" applyAlignment="0" applyProtection="0"/>
    <xf numFmtId="0" fontId="49" fillId="0" borderId="0">
      <alignment horizontal="center"/>
    </xf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0" fontId="31" fillId="22" borderId="0"/>
    <xf numFmtId="0" fontId="32" fillId="1" borderId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4" fillId="7" borderId="1" applyNumberFormat="0" applyAlignment="0" applyProtection="0"/>
    <xf numFmtId="0" fontId="34" fillId="7" borderId="1" applyNumberFormat="0" applyAlignment="0" applyProtection="0"/>
    <xf numFmtId="0" fontId="35" fillId="0" borderId="7" applyNumberFormat="0" applyFill="0" applyAlignment="0" applyProtection="0"/>
    <xf numFmtId="0" fontId="36" fillId="23" borderId="0" applyNumberFormat="0" applyBorder="0" applyAlignment="0" applyProtection="0"/>
    <xf numFmtId="0" fontId="9" fillId="0" borderId="0"/>
    <xf numFmtId="0" fontId="47" fillId="0" borderId="0"/>
    <xf numFmtId="0" fontId="37" fillId="0" borderId="0"/>
    <xf numFmtId="0" fontId="47" fillId="0" borderId="0"/>
    <xf numFmtId="0" fontId="47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39" fillId="0" borderId="0"/>
    <xf numFmtId="0" fontId="5" fillId="24" borderId="8" applyNumberFormat="0" applyFont="0" applyAlignment="0" applyProtection="0"/>
    <xf numFmtId="0" fontId="40" fillId="20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1" fillId="0" borderId="0"/>
    <xf numFmtId="0" fontId="53" fillId="0" borderId="0"/>
    <xf numFmtId="173" fontId="53" fillId="0" borderId="0"/>
    <xf numFmtId="0" fontId="9" fillId="25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174" fontId="44" fillId="0" borderId="0">
      <alignment horizontal="left"/>
    </xf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9" fillId="0" borderId="0"/>
    <xf numFmtId="177" fontId="46" fillId="0" borderId="0" applyFill="0" applyBorder="0" applyAlignment="0" applyProtection="0"/>
    <xf numFmtId="0" fontId="65" fillId="0" borderId="0"/>
    <xf numFmtId="0" fontId="65" fillId="0" borderId="0"/>
    <xf numFmtId="0" fontId="16" fillId="20" borderId="36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37" applyNumberFormat="0" applyFill="0" applyAlignment="0" applyProtection="0"/>
    <xf numFmtId="0" fontId="34" fillId="7" borderId="36" applyNumberFormat="0" applyAlignment="0" applyProtection="0"/>
    <xf numFmtId="0" fontId="34" fillId="7" borderId="3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4" borderId="38" applyNumberFormat="0" applyFont="0" applyAlignment="0" applyProtection="0"/>
    <xf numFmtId="0" fontId="40" fillId="20" borderId="39" applyNumberFormat="0" applyAlignment="0" applyProtection="0"/>
    <xf numFmtId="0" fontId="43" fillId="0" borderId="40" applyNumberFormat="0" applyFill="0" applyAlignment="0" applyProtection="0"/>
    <xf numFmtId="0" fontId="46" fillId="0" borderId="0"/>
    <xf numFmtId="0" fontId="43" fillId="0" borderId="59" applyNumberFormat="0" applyFill="0" applyAlignment="0" applyProtection="0"/>
    <xf numFmtId="0" fontId="40" fillId="20" borderId="48" applyNumberFormat="0" applyAlignment="0" applyProtection="0"/>
    <xf numFmtId="0" fontId="5" fillId="24" borderId="47" applyNumberFormat="0" applyFont="0" applyAlignment="0" applyProtection="0"/>
    <xf numFmtId="0" fontId="40" fillId="20" borderId="58" applyNumberFormat="0" applyAlignment="0" applyProtection="0"/>
    <xf numFmtId="0" fontId="5" fillId="24" borderId="57" applyNumberFormat="0" applyFont="0" applyAlignment="0" applyProtection="0"/>
    <xf numFmtId="0" fontId="16" fillId="20" borderId="50" applyNumberFormat="0" applyAlignment="0" applyProtection="0"/>
    <xf numFmtId="0" fontId="34" fillId="7" borderId="60" applyNumberFormat="0" applyAlignment="0" applyProtection="0"/>
    <xf numFmtId="0" fontId="16" fillId="20" borderId="41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51" applyNumberFormat="0" applyFill="0" applyAlignment="0" applyProtection="0"/>
    <xf numFmtId="0" fontId="34" fillId="7" borderId="41" applyNumberFormat="0" applyAlignment="0" applyProtection="0"/>
    <xf numFmtId="0" fontId="34" fillId="7" borderId="41" applyNumberFormat="0" applyAlignment="0" applyProtection="0"/>
    <xf numFmtId="0" fontId="34" fillId="7" borderId="60" applyNumberFormat="0" applyAlignment="0" applyProtection="0"/>
    <xf numFmtId="0" fontId="34" fillId="7" borderId="50" applyNumberFormat="0" applyAlignment="0" applyProtection="0"/>
    <xf numFmtId="0" fontId="34" fillId="7" borderId="50" applyNumberFormat="0" applyAlignment="0" applyProtection="0"/>
    <xf numFmtId="0" fontId="34" fillId="7" borderId="45" applyNumberFormat="0" applyAlignment="0" applyProtection="0"/>
    <xf numFmtId="0" fontId="34" fillId="7" borderId="45" applyNumberFormat="0" applyAlignment="0" applyProtection="0"/>
    <xf numFmtId="0" fontId="34" fillId="7" borderId="55" applyNumberFormat="0" applyAlignment="0" applyProtection="0"/>
    <xf numFmtId="0" fontId="34" fillId="7" borderId="55" applyNumberFormat="0" applyAlignment="0" applyProtection="0"/>
    <xf numFmtId="0" fontId="28" fillId="0" borderId="46" applyNumberFormat="0" applyFill="0" applyAlignment="0" applyProtection="0"/>
    <xf numFmtId="0" fontId="2" fillId="0" borderId="0"/>
    <xf numFmtId="0" fontId="28" fillId="0" borderId="56" applyNumberFormat="0" applyFill="0" applyAlignment="0" applyProtection="0"/>
    <xf numFmtId="0" fontId="16" fillId="20" borderId="45" applyNumberFormat="0" applyAlignment="0" applyProtection="0"/>
    <xf numFmtId="0" fontId="5" fillId="24" borderId="42" applyNumberFormat="0" applyFont="0" applyAlignment="0" applyProtection="0"/>
    <xf numFmtId="0" fontId="40" fillId="20" borderId="43" applyNumberFormat="0" applyAlignment="0" applyProtection="0"/>
    <xf numFmtId="0" fontId="5" fillId="24" borderId="52" applyNumberFormat="0" applyFont="0" applyAlignment="0" applyProtection="0"/>
    <xf numFmtId="0" fontId="40" fillId="20" borderId="53" applyNumberFormat="0" applyAlignment="0" applyProtection="0"/>
    <xf numFmtId="0" fontId="40" fillId="20" borderId="62" applyNumberFormat="0" applyAlignment="0" applyProtection="0"/>
    <xf numFmtId="0" fontId="43" fillId="0" borderId="44" applyNumberFormat="0" applyFill="0" applyAlignment="0" applyProtection="0"/>
    <xf numFmtId="0" fontId="5" fillId="24" borderId="61" applyNumberFormat="0" applyFont="0" applyAlignment="0" applyProtection="0"/>
    <xf numFmtId="0" fontId="43" fillId="0" borderId="49" applyNumberFormat="0" applyFill="0" applyAlignment="0" applyProtection="0"/>
    <xf numFmtId="0" fontId="43" fillId="0" borderId="54" applyNumberFormat="0" applyFill="0" applyAlignment="0" applyProtection="0"/>
    <xf numFmtId="0" fontId="43" fillId="0" borderId="63" applyNumberFormat="0" applyFill="0" applyAlignment="0" applyProtection="0"/>
    <xf numFmtId="0" fontId="16" fillId="20" borderId="55" applyNumberFormat="0" applyAlignment="0" applyProtection="0"/>
    <xf numFmtId="0" fontId="16" fillId="20" borderId="60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6" fillId="20" borderId="64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56" applyNumberFormat="0" applyFill="0" applyAlignment="0" applyProtection="0"/>
    <xf numFmtId="0" fontId="34" fillId="7" borderId="64" applyNumberFormat="0" applyAlignment="0" applyProtection="0"/>
    <xf numFmtId="0" fontId="34" fillId="7" borderId="64" applyNumberFormat="0" applyAlignment="0" applyProtection="0"/>
    <xf numFmtId="0" fontId="1" fillId="0" borderId="0"/>
    <xf numFmtId="0" fontId="5" fillId="24" borderId="65" applyNumberFormat="0" applyFont="0" applyAlignment="0" applyProtection="0"/>
    <xf numFmtId="0" fontId="40" fillId="20" borderId="66" applyNumberFormat="0" applyAlignment="0" applyProtection="0"/>
    <xf numFmtId="0" fontId="43" fillId="0" borderId="67" applyNumberFormat="0" applyFill="0" applyAlignment="0" applyProtection="0"/>
    <xf numFmtId="0" fontId="43" fillId="0" borderId="67" applyNumberFormat="0" applyFill="0" applyAlignment="0" applyProtection="0"/>
    <xf numFmtId="0" fontId="40" fillId="20" borderId="66" applyNumberFormat="0" applyAlignment="0" applyProtection="0"/>
    <xf numFmtId="0" fontId="5" fillId="24" borderId="65" applyNumberFormat="0" applyFont="0" applyAlignment="0" applyProtection="0"/>
    <xf numFmtId="0" fontId="40" fillId="20" borderId="66" applyNumberFormat="0" applyAlignment="0" applyProtection="0"/>
    <xf numFmtId="0" fontId="5" fillId="24" borderId="65" applyNumberFormat="0" applyFont="0" applyAlignment="0" applyProtection="0"/>
    <xf numFmtId="0" fontId="16" fillId="20" borderId="64" applyNumberFormat="0" applyAlignment="0" applyProtection="0"/>
    <xf numFmtId="0" fontId="34" fillId="7" borderId="64" applyNumberFormat="0" applyAlignment="0" applyProtection="0"/>
    <xf numFmtId="0" fontId="16" fillId="20" borderId="64" applyNumberFormat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56" applyNumberFormat="0" applyFill="0" applyAlignment="0" applyProtection="0"/>
    <xf numFmtId="0" fontId="34" fillId="7" borderId="64" applyNumberFormat="0" applyAlignment="0" applyProtection="0"/>
    <xf numFmtId="0" fontId="34" fillId="7" borderId="64" applyNumberFormat="0" applyAlignment="0" applyProtection="0"/>
    <xf numFmtId="0" fontId="34" fillId="7" borderId="64" applyNumberFormat="0" applyAlignment="0" applyProtection="0"/>
    <xf numFmtId="0" fontId="34" fillId="7" borderId="64" applyNumberFormat="0" applyAlignment="0" applyProtection="0"/>
    <xf numFmtId="0" fontId="34" fillId="7" borderId="64" applyNumberFormat="0" applyAlignment="0" applyProtection="0"/>
    <xf numFmtId="0" fontId="34" fillId="7" borderId="64" applyNumberFormat="0" applyAlignment="0" applyProtection="0"/>
    <xf numFmtId="0" fontId="34" fillId="7" borderId="64" applyNumberFormat="0" applyAlignment="0" applyProtection="0"/>
    <xf numFmtId="0" fontId="34" fillId="7" borderId="64" applyNumberFormat="0" applyAlignment="0" applyProtection="0"/>
    <xf numFmtId="0" fontId="34" fillId="7" borderId="64" applyNumberFormat="0" applyAlignment="0" applyProtection="0"/>
    <xf numFmtId="0" fontId="28" fillId="0" borderId="56" applyNumberFormat="0" applyFill="0" applyAlignment="0" applyProtection="0"/>
    <xf numFmtId="0" fontId="1" fillId="0" borderId="0"/>
    <xf numFmtId="0" fontId="16" fillId="20" borderId="64" applyNumberFormat="0" applyAlignment="0" applyProtection="0"/>
    <xf numFmtId="0" fontId="5" fillId="24" borderId="65" applyNumberFormat="0" applyFont="0" applyAlignment="0" applyProtection="0"/>
    <xf numFmtId="0" fontId="40" fillId="20" borderId="66" applyNumberFormat="0" applyAlignment="0" applyProtection="0"/>
    <xf numFmtId="0" fontId="5" fillId="24" borderId="65" applyNumberFormat="0" applyFont="0" applyAlignment="0" applyProtection="0"/>
    <xf numFmtId="0" fontId="40" fillId="20" borderId="66" applyNumberFormat="0" applyAlignment="0" applyProtection="0"/>
    <xf numFmtId="0" fontId="40" fillId="20" borderId="66" applyNumberFormat="0" applyAlignment="0" applyProtection="0"/>
    <xf numFmtId="0" fontId="43" fillId="0" borderId="67" applyNumberFormat="0" applyFill="0" applyAlignment="0" applyProtection="0"/>
    <xf numFmtId="0" fontId="5" fillId="24" borderId="65" applyNumberFormat="0" applyFont="0" applyAlignment="0" applyProtection="0"/>
    <xf numFmtId="0" fontId="43" fillId="0" borderId="67" applyNumberFormat="0" applyFill="0" applyAlignment="0" applyProtection="0"/>
    <xf numFmtId="0" fontId="43" fillId="0" borderId="67" applyNumberFormat="0" applyFill="0" applyAlignment="0" applyProtection="0"/>
    <xf numFmtId="0" fontId="43" fillId="0" borderId="67" applyNumberFormat="0" applyFill="0" applyAlignment="0" applyProtection="0"/>
    <xf numFmtId="0" fontId="16" fillId="20" borderId="64" applyNumberFormat="0" applyAlignment="0" applyProtection="0"/>
    <xf numFmtId="0" fontId="16" fillId="20" borderId="64" applyNumberFormat="0" applyAlignment="0" applyProtection="0"/>
    <xf numFmtId="0" fontId="79" fillId="0" borderId="0" applyNumberFormat="0" applyFill="0" applyBorder="0" applyAlignment="0" applyProtection="0"/>
  </cellStyleXfs>
  <cellXfs count="185">
    <xf numFmtId="0" fontId="0" fillId="0" borderId="0" xfId="0"/>
    <xf numFmtId="0" fontId="50" fillId="0" borderId="0" xfId="68" applyNumberFormat="1" applyFill="1" applyBorder="1" applyAlignment="1" applyProtection="1">
      <alignment horizontal="center" vertical="top"/>
    </xf>
    <xf numFmtId="4" fontId="0" fillId="0" borderId="0" xfId="0" applyNumberFormat="1"/>
    <xf numFmtId="0" fontId="7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 applyAlignment="1">
      <alignment horizontal="left"/>
    </xf>
    <xf numFmtId="2" fontId="6" fillId="0" borderId="0" xfId="0" applyNumberFormat="1" applyFont="1"/>
    <xf numFmtId="0" fontId="54" fillId="0" borderId="0" xfId="0" applyFont="1" applyAlignment="1">
      <alignment vertical="center"/>
    </xf>
    <xf numFmtId="4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4" fontId="0" fillId="0" borderId="0" xfId="0" applyNumberFormat="1" applyFill="1" applyAlignment="1">
      <alignment horizontal="center" vertical="center"/>
    </xf>
    <xf numFmtId="4" fontId="43" fillId="0" borderId="20" xfId="0" applyNumberFormat="1" applyFont="1" applyBorder="1" applyAlignment="1">
      <alignment horizontal="center" vertical="center"/>
    </xf>
    <xf numFmtId="4" fontId="43" fillId="0" borderId="21" xfId="0" applyNumberFormat="1" applyFont="1" applyBorder="1" applyAlignment="1">
      <alignment horizontal="center" vertical="center"/>
    </xf>
    <xf numFmtId="4" fontId="43" fillId="0" borderId="22" xfId="0" applyNumberFormat="1" applyFont="1" applyBorder="1" applyAlignment="1">
      <alignment horizontal="center" vertical="center"/>
    </xf>
    <xf numFmtId="4" fontId="43" fillId="0" borderId="23" xfId="0" applyNumberFormat="1" applyFont="1" applyBorder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4" fontId="56" fillId="0" borderId="0" xfId="0" applyNumberFormat="1" applyFont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4" fontId="0" fillId="27" borderId="21" xfId="0" applyNumberFormat="1" applyFill="1" applyBorder="1" applyAlignment="1">
      <alignment horizontal="center" vertical="center" wrapText="1"/>
    </xf>
    <xf numFmtId="4" fontId="0" fillId="27" borderId="22" xfId="0" applyNumberFormat="1" applyFill="1" applyBorder="1" applyAlignment="1">
      <alignment horizontal="center" vertical="center" wrapText="1"/>
    </xf>
    <xf numFmtId="4" fontId="62" fillId="0" borderId="0" xfId="0" applyNumberFormat="1" applyFont="1" applyAlignment="1">
      <alignment horizontal="left" vertical="center"/>
    </xf>
    <xf numFmtId="4" fontId="62" fillId="0" borderId="0" xfId="0" applyNumberFormat="1" applyFont="1" applyAlignment="1">
      <alignment vertical="center"/>
    </xf>
    <xf numFmtId="4" fontId="0" fillId="0" borderId="31" xfId="0" applyNumberForma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16" xfId="0" applyNumberFormat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 wrapText="1"/>
    </xf>
    <xf numFmtId="3" fontId="43" fillId="0" borderId="11" xfId="0" applyNumberFormat="1" applyFont="1" applyBorder="1" applyAlignment="1">
      <alignment horizontal="right" vertical="center"/>
    </xf>
    <xf numFmtId="4" fontId="43" fillId="0" borderId="11" xfId="0" applyNumberFormat="1" applyFont="1" applyBorder="1" applyAlignment="1">
      <alignment horizontal="center" vertical="center"/>
    </xf>
    <xf numFmtId="9" fontId="60" fillId="0" borderId="11" xfId="0" applyNumberFormat="1" applyFont="1" applyBorder="1" applyAlignment="1">
      <alignment horizontal="center" vertical="center"/>
    </xf>
    <xf numFmtId="4" fontId="60" fillId="0" borderId="11" xfId="0" applyNumberFormat="1" applyFont="1" applyBorder="1" applyAlignment="1">
      <alignment horizontal="center" vertical="center"/>
    </xf>
    <xf numFmtId="4" fontId="61" fillId="0" borderId="11" xfId="0" applyNumberFormat="1" applyFont="1" applyBorder="1" applyAlignment="1">
      <alignment horizontal="center" vertical="center"/>
    </xf>
    <xf numFmtId="43" fontId="64" fillId="0" borderId="33" xfId="33" applyFont="1" applyBorder="1" applyAlignment="1">
      <alignment horizontal="center" vertical="center" wrapText="1"/>
    </xf>
    <xf numFmtId="4" fontId="58" fillId="0" borderId="0" xfId="0" applyNumberFormat="1" applyFont="1" applyAlignment="1">
      <alignment horizontal="center" vertical="top"/>
    </xf>
    <xf numFmtId="43" fontId="67" fillId="0" borderId="33" xfId="33" applyFont="1" applyBorder="1" applyAlignment="1">
      <alignment horizontal="center" vertical="center" wrapText="1"/>
    </xf>
    <xf numFmtId="2" fontId="66" fillId="26" borderId="33" xfId="30" applyNumberFormat="1" applyFont="1" applyFill="1" applyBorder="1" applyAlignment="1">
      <alignment horizontal="center" vertical="center" wrapText="1"/>
    </xf>
    <xf numFmtId="43" fontId="67" fillId="0" borderId="35" xfId="33" applyFont="1" applyBorder="1" applyAlignment="1">
      <alignment horizontal="center" vertical="center" wrapText="1"/>
    </xf>
    <xf numFmtId="43" fontId="69" fillId="26" borderId="33" xfId="0" applyNumberFormat="1" applyFont="1" applyFill="1" applyBorder="1" applyAlignment="1" applyProtection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178" fontId="68" fillId="26" borderId="33" xfId="3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/>
    <xf numFmtId="0" fontId="6" fillId="0" borderId="0" xfId="0" applyFont="1" applyAlignment="1"/>
    <xf numFmtId="4" fontId="0" fillId="0" borderId="0" xfId="0" applyNumberFormat="1" applyAlignment="1">
      <alignment vertical="center"/>
    </xf>
    <xf numFmtId="4" fontId="64" fillId="29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" fontId="72" fillId="0" borderId="0" xfId="0" applyNumberFormat="1" applyFont="1" applyAlignment="1">
      <alignment vertical="center"/>
    </xf>
    <xf numFmtId="0" fontId="0" fillId="0" borderId="0" xfId="0" applyAlignment="1">
      <alignment vertical="top" wrapText="1"/>
    </xf>
    <xf numFmtId="0" fontId="10" fillId="0" borderId="26" xfId="0" applyFont="1" applyBorder="1" applyAlignment="1">
      <alignment horizontal="center" vertical="center" wrapText="1"/>
    </xf>
    <xf numFmtId="2" fontId="64" fillId="26" borderId="33" xfId="0" applyNumberFormat="1" applyFont="1" applyFill="1" applyBorder="1" applyAlignment="1">
      <alignment horizontal="center" vertical="center" wrapText="1"/>
    </xf>
    <xf numFmtId="0" fontId="68" fillId="26" borderId="33" xfId="0" applyFont="1" applyFill="1" applyBorder="1" applyAlignment="1">
      <alignment horizontal="center" vertical="center" wrapText="1"/>
    </xf>
    <xf numFmtId="0" fontId="70" fillId="26" borderId="33" xfId="0" applyFont="1" applyFill="1" applyBorder="1" applyAlignment="1">
      <alignment horizontal="left" vertical="top" wrapText="1"/>
    </xf>
    <xf numFmtId="0" fontId="64" fillId="26" borderId="33" xfId="0" applyFont="1" applyFill="1" applyBorder="1" applyAlignment="1">
      <alignment horizontal="left" vertical="top" wrapText="1"/>
    </xf>
    <xf numFmtId="2" fontId="67" fillId="28" borderId="33" xfId="3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4" fillId="0" borderId="0" xfId="0" applyFont="1" applyFill="1" applyBorder="1"/>
    <xf numFmtId="0" fontId="75" fillId="0" borderId="0" xfId="0" applyFont="1" applyFill="1" applyBorder="1" applyAlignment="1"/>
    <xf numFmtId="0" fontId="75" fillId="0" borderId="0" xfId="0" applyFont="1" applyFill="1" applyBorder="1" applyAlignment="1">
      <alignment horizontal="center"/>
    </xf>
    <xf numFmtId="0" fontId="74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4" fontId="64" fillId="30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4" fillId="26" borderId="76" xfId="0" applyFont="1" applyFill="1" applyBorder="1" applyAlignment="1">
      <alignment horizontal="center" vertical="center" wrapText="1"/>
    </xf>
    <xf numFmtId="0" fontId="70" fillId="26" borderId="76" xfId="0" applyFont="1" applyFill="1" applyBorder="1" applyAlignment="1">
      <alignment horizontal="left" vertical="top" wrapText="1"/>
    </xf>
    <xf numFmtId="0" fontId="68" fillId="26" borderId="76" xfId="0" applyFont="1" applyFill="1" applyBorder="1" applyAlignment="1">
      <alignment horizontal="center" vertical="center" wrapText="1"/>
    </xf>
    <xf numFmtId="178" fontId="68" fillId="26" borderId="76" xfId="30" applyNumberFormat="1" applyFont="1" applyFill="1" applyBorder="1" applyAlignment="1" applyProtection="1">
      <alignment horizontal="center" vertical="center" wrapText="1"/>
      <protection locked="0"/>
    </xf>
    <xf numFmtId="2" fontId="64" fillId="26" borderId="76" xfId="0" applyNumberFormat="1" applyFont="1" applyFill="1" applyBorder="1" applyAlignment="1">
      <alignment horizontal="center" vertical="center" wrapText="1"/>
    </xf>
    <xf numFmtId="4" fontId="64" fillId="29" borderId="76" xfId="0" applyNumberFormat="1" applyFont="1" applyFill="1" applyBorder="1" applyAlignment="1">
      <alignment horizontal="center" vertical="center" wrapText="1"/>
    </xf>
    <xf numFmtId="2" fontId="66" fillId="26" borderId="76" xfId="30" applyNumberFormat="1" applyFont="1" applyFill="1" applyBorder="1" applyAlignment="1">
      <alignment horizontal="center" vertical="center" wrapText="1"/>
    </xf>
    <xf numFmtId="43" fontId="69" fillId="26" borderId="76" xfId="0" applyNumberFormat="1" applyFont="1" applyFill="1" applyBorder="1" applyAlignment="1" applyProtection="1">
      <alignment horizontal="center" vertical="center" wrapText="1"/>
    </xf>
    <xf numFmtId="43" fontId="67" fillId="0" borderId="76" xfId="33" applyFont="1" applyBorder="1" applyAlignment="1">
      <alignment horizontal="center" vertical="center" wrapText="1"/>
    </xf>
    <xf numFmtId="43" fontId="64" fillId="0" borderId="76" xfId="33" applyFont="1" applyBorder="1" applyAlignment="1">
      <alignment horizontal="center" vertical="center" wrapText="1"/>
    </xf>
    <xf numFmtId="43" fontId="67" fillId="0" borderId="77" xfId="33" applyFont="1" applyBorder="1" applyAlignment="1">
      <alignment horizontal="center" vertical="center" wrapText="1"/>
    </xf>
    <xf numFmtId="0" fontId="67" fillId="26" borderId="33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76" fillId="0" borderId="0" xfId="0" applyFont="1"/>
    <xf numFmtId="0" fontId="0" fillId="26" borderId="0" xfId="0" applyFill="1" applyAlignment="1">
      <alignment horizontal="center" vertical="center" wrapText="1"/>
    </xf>
    <xf numFmtId="0" fontId="0" fillId="26" borderId="0" xfId="0" applyFill="1" applyAlignment="1">
      <alignment horizontal="center" vertical="center"/>
    </xf>
    <xf numFmtId="43" fontId="0" fillId="0" borderId="0" xfId="0" applyNumberFormat="1"/>
    <xf numFmtId="43" fontId="6" fillId="0" borderId="0" xfId="0" applyNumberFormat="1" applyFont="1"/>
    <xf numFmtId="43" fontId="67" fillId="0" borderId="26" xfId="33" applyFont="1" applyBorder="1" applyAlignment="1">
      <alignment horizontal="center" vertical="center" wrapText="1"/>
    </xf>
    <xf numFmtId="0" fontId="73" fillId="26" borderId="78" xfId="0" applyFont="1" applyFill="1" applyBorder="1" applyAlignment="1">
      <alignment horizontal="left" vertical="top" wrapText="1"/>
    </xf>
    <xf numFmtId="0" fontId="68" fillId="26" borderId="78" xfId="0" applyFont="1" applyFill="1" applyBorder="1" applyAlignment="1">
      <alignment horizontal="center" vertical="center" wrapText="1"/>
    </xf>
    <xf numFmtId="178" fontId="68" fillId="26" borderId="78" xfId="30" applyNumberFormat="1" applyFont="1" applyFill="1" applyBorder="1" applyAlignment="1" applyProtection="1">
      <alignment horizontal="center" vertical="center" wrapText="1"/>
      <protection locked="0"/>
    </xf>
    <xf numFmtId="2" fontId="64" fillId="26" borderId="78" xfId="0" applyNumberFormat="1" applyFont="1" applyFill="1" applyBorder="1" applyAlignment="1">
      <alignment horizontal="center" vertical="center" wrapText="1"/>
    </xf>
    <xf numFmtId="2" fontId="66" fillId="26" borderId="78" xfId="30" applyNumberFormat="1" applyFont="1" applyFill="1" applyBorder="1" applyAlignment="1">
      <alignment horizontal="center" vertical="center" wrapText="1"/>
    </xf>
    <xf numFmtId="43" fontId="69" fillId="26" borderId="78" xfId="0" applyNumberFormat="1" applyFont="1" applyFill="1" applyBorder="1" applyAlignment="1" applyProtection="1">
      <alignment horizontal="center" vertical="center" wrapText="1"/>
    </xf>
    <xf numFmtId="4" fontId="64" fillId="29" borderId="78" xfId="0" applyNumberFormat="1" applyFont="1" applyFill="1" applyBorder="1" applyAlignment="1">
      <alignment horizontal="center" vertical="center" wrapText="1"/>
    </xf>
    <xf numFmtId="0" fontId="64" fillId="26" borderId="80" xfId="0" applyFont="1" applyFill="1" applyBorder="1" applyAlignment="1">
      <alignment horizontal="center" vertical="center" wrapText="1"/>
    </xf>
    <xf numFmtId="0" fontId="67" fillId="26" borderId="78" xfId="0" applyFont="1" applyFill="1" applyBorder="1" applyAlignment="1">
      <alignment horizontal="center" vertical="center" wrapText="1"/>
    </xf>
    <xf numFmtId="0" fontId="64" fillId="26" borderId="78" xfId="0" applyFont="1" applyFill="1" applyBorder="1" applyAlignment="1">
      <alignment horizontal="left" vertical="top" wrapText="1"/>
    </xf>
    <xf numFmtId="0" fontId="64" fillId="26" borderId="78" xfId="0" applyFont="1" applyFill="1" applyBorder="1" applyAlignment="1">
      <alignment horizontal="center" vertical="center" wrapText="1"/>
    </xf>
    <xf numFmtId="0" fontId="78" fillId="0" borderId="33" xfId="0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4" fontId="18" fillId="26" borderId="26" xfId="0" applyNumberFormat="1" applyFont="1" applyFill="1" applyBorder="1" applyAlignment="1">
      <alignment horizontal="center" vertical="center" wrapText="1"/>
    </xf>
    <xf numFmtId="4" fontId="59" fillId="26" borderId="27" xfId="0" applyNumberFormat="1" applyFont="1" applyFill="1" applyBorder="1" applyAlignment="1">
      <alignment horizontal="center" vertical="center" wrapText="1"/>
    </xf>
    <xf numFmtId="0" fontId="70" fillId="26" borderId="78" xfId="0" applyFont="1" applyFill="1" applyBorder="1" applyAlignment="1">
      <alignment horizontal="left" vertical="top" wrapText="1"/>
    </xf>
    <xf numFmtId="178" fontId="66" fillId="26" borderId="33" xfId="30" applyNumberFormat="1" applyFont="1" applyFill="1" applyBorder="1" applyAlignment="1" applyProtection="1">
      <alignment horizontal="center" vertical="center" wrapText="1"/>
      <protection locked="0"/>
    </xf>
    <xf numFmtId="43" fontId="67" fillId="26" borderId="33" xfId="33" applyFont="1" applyFill="1" applyBorder="1" applyAlignment="1">
      <alignment horizontal="center" vertical="center" wrapText="1"/>
    </xf>
    <xf numFmtId="43" fontId="64" fillId="26" borderId="33" xfId="33" applyFont="1" applyFill="1" applyBorder="1" applyAlignment="1">
      <alignment horizontal="center" vertical="center" wrapText="1"/>
    </xf>
    <xf numFmtId="43" fontId="67" fillId="26" borderId="35" xfId="33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top" wrapText="1"/>
    </xf>
    <xf numFmtId="2" fontId="66" fillId="26" borderId="33" xfId="30" applyNumberFormat="1" applyFont="1" applyFill="1" applyBorder="1" applyAlignment="1" applyProtection="1">
      <alignment horizontal="center" vertical="center" wrapText="1"/>
      <protection locked="0"/>
    </xf>
    <xf numFmtId="2" fontId="68" fillId="26" borderId="78" xfId="30" applyNumberFormat="1" applyFont="1" applyFill="1" applyBorder="1" applyAlignment="1" applyProtection="1">
      <alignment horizontal="center" vertical="center" wrapText="1"/>
      <protection locked="0"/>
    </xf>
    <xf numFmtId="0" fontId="68" fillId="26" borderId="33" xfId="0" applyFont="1" applyFill="1" applyBorder="1" applyAlignment="1">
      <alignment horizontal="left" vertical="top" wrapText="1"/>
    </xf>
    <xf numFmtId="0" fontId="73" fillId="0" borderId="0" xfId="0" applyFont="1" applyAlignment="1">
      <alignment wrapText="1"/>
    </xf>
    <xf numFmtId="0" fontId="74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right" vertical="center"/>
    </xf>
    <xf numFmtId="4" fontId="59" fillId="28" borderId="34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center" textRotation="90" wrapText="1"/>
    </xf>
    <xf numFmtId="4" fontId="80" fillId="0" borderId="0" xfId="0" applyNumberFormat="1" applyFont="1" applyAlignment="1">
      <alignment horizontal="right" vertical="center" wrapText="1"/>
    </xf>
    <xf numFmtId="0" fontId="74" fillId="0" borderId="0" xfId="0" applyFont="1" applyFill="1" applyBorder="1" applyAlignment="1">
      <alignment horizontal="center"/>
    </xf>
    <xf numFmtId="4" fontId="61" fillId="0" borderId="12" xfId="0" applyNumberFormat="1" applyFont="1" applyBorder="1" applyAlignment="1">
      <alignment horizontal="right" vertical="center"/>
    </xf>
    <xf numFmtId="4" fontId="61" fillId="0" borderId="13" xfId="0" applyNumberFormat="1" applyFont="1" applyBorder="1" applyAlignment="1">
      <alignment horizontal="right" vertical="center"/>
    </xf>
    <xf numFmtId="4" fontId="61" fillId="0" borderId="14" xfId="0" applyNumberFormat="1" applyFont="1" applyBorder="1" applyAlignment="1">
      <alignment horizontal="right" vertical="center"/>
    </xf>
    <xf numFmtId="4" fontId="0" fillId="0" borderId="30" xfId="0" applyNumberFormat="1" applyBorder="1" applyAlignment="1">
      <alignment horizontal="right" vertical="center"/>
    </xf>
    <xf numFmtId="4" fontId="61" fillId="0" borderId="0" xfId="0" applyNumberFormat="1" applyFont="1" applyAlignment="1">
      <alignment horizontal="center" vertical="center"/>
    </xf>
    <xf numFmtId="4" fontId="0" fillId="27" borderId="28" xfId="0" applyNumberFormat="1" applyFill="1" applyBorder="1" applyAlignment="1">
      <alignment horizontal="center" vertical="center" wrapText="1"/>
    </xf>
    <xf numFmtId="4" fontId="0" fillId="27" borderId="19" xfId="0" applyNumberFormat="1" applyFill="1" applyBorder="1" applyAlignment="1">
      <alignment horizontal="center" vertical="center" wrapText="1"/>
    </xf>
    <xf numFmtId="4" fontId="0" fillId="27" borderId="29" xfId="0" applyNumberForma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left" vertical="center" wrapText="1"/>
    </xf>
    <xf numFmtId="4" fontId="43" fillId="0" borderId="11" xfId="0" applyNumberFormat="1" applyFont="1" applyBorder="1" applyAlignment="1">
      <alignment horizontal="right" vertical="center"/>
    </xf>
    <xf numFmtId="4" fontId="60" fillId="0" borderId="11" xfId="0" applyNumberFormat="1" applyFont="1" applyBorder="1" applyAlignment="1">
      <alignment horizontal="right" vertical="center"/>
    </xf>
    <xf numFmtId="4" fontId="71" fillId="0" borderId="0" xfId="0" applyNumberFormat="1" applyFont="1" applyAlignment="1">
      <alignment horizontal="left" vertical="center" wrapText="1"/>
    </xf>
    <xf numFmtId="4" fontId="68" fillId="0" borderId="0" xfId="0" applyNumberFormat="1" applyFont="1" applyAlignment="1">
      <alignment horizontal="left" vertical="center" wrapText="1"/>
    </xf>
    <xf numFmtId="4" fontId="7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4" fontId="43" fillId="0" borderId="18" xfId="0" applyNumberFormat="1" applyFont="1" applyBorder="1" applyAlignment="1">
      <alignment horizontal="right" vertical="center"/>
    </xf>
    <xf numFmtId="4" fontId="43" fillId="0" borderId="19" xfId="0" applyNumberFormat="1" applyFont="1" applyBorder="1" applyAlignment="1">
      <alignment horizontal="right" vertical="center"/>
    </xf>
    <xf numFmtId="4" fontId="43" fillId="0" borderId="32" xfId="0" applyNumberFormat="1" applyFont="1" applyBorder="1" applyAlignment="1">
      <alignment horizontal="right" vertical="center"/>
    </xf>
    <xf numFmtId="4" fontId="43" fillId="0" borderId="24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57" fillId="0" borderId="0" xfId="0" applyNumberFormat="1" applyFont="1" applyAlignment="1">
      <alignment horizontal="center" vertical="center"/>
    </xf>
    <xf numFmtId="4" fontId="59" fillId="28" borderId="15" xfId="0" applyNumberFormat="1" applyFont="1" applyFill="1" applyBorder="1" applyAlignment="1">
      <alignment horizontal="center" vertical="center" wrapText="1"/>
    </xf>
    <xf numFmtId="4" fontId="59" fillId="28" borderId="82" xfId="0" applyNumberFormat="1" applyFont="1" applyFill="1" applyBorder="1" applyAlignment="1">
      <alignment horizontal="center" vertical="center" wrapText="1"/>
    </xf>
    <xf numFmtId="4" fontId="59" fillId="28" borderId="16" xfId="0" applyNumberFormat="1" applyFont="1" applyFill="1" applyBorder="1" applyAlignment="1">
      <alignment horizontal="center" vertical="center" wrapText="1"/>
    </xf>
    <xf numFmtId="4" fontId="59" fillId="28" borderId="34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left" wrapText="1"/>
    </xf>
    <xf numFmtId="4" fontId="59" fillId="28" borderId="71" xfId="0" applyNumberFormat="1" applyFont="1" applyFill="1" applyBorder="1" applyAlignment="1">
      <alignment horizontal="center" vertical="center" wrapText="1"/>
    </xf>
    <xf numFmtId="4" fontId="59" fillId="28" borderId="72" xfId="0" applyNumberFormat="1" applyFont="1" applyFill="1" applyBorder="1" applyAlignment="1">
      <alignment horizontal="center" vertical="center" wrapText="1"/>
    </xf>
    <xf numFmtId="4" fontId="59" fillId="28" borderId="73" xfId="0" applyNumberFormat="1" applyFont="1" applyFill="1" applyBorder="1" applyAlignment="1">
      <alignment horizontal="center" vertical="center" wrapText="1"/>
    </xf>
    <xf numFmtId="4" fontId="59" fillId="28" borderId="83" xfId="0" applyNumberFormat="1" applyFont="1" applyFill="1" applyBorder="1" applyAlignment="1">
      <alignment horizontal="center" vertical="center" wrapText="1"/>
    </xf>
    <xf numFmtId="4" fontId="59" fillId="28" borderId="0" xfId="0" applyNumberFormat="1" applyFont="1" applyFill="1" applyBorder="1" applyAlignment="1">
      <alignment horizontal="center" vertical="center" wrapText="1"/>
    </xf>
    <xf numFmtId="4" fontId="59" fillId="28" borderId="84" xfId="0" applyNumberFormat="1" applyFont="1" applyFill="1" applyBorder="1" applyAlignment="1">
      <alignment horizontal="center" vertical="center" wrapText="1"/>
    </xf>
    <xf numFmtId="4" fontId="55" fillId="0" borderId="70" xfId="0" applyNumberFormat="1" applyFont="1" applyBorder="1" applyAlignment="1">
      <alignment horizontal="center" vertical="center" wrapText="1"/>
    </xf>
    <xf numFmtId="4" fontId="55" fillId="0" borderId="74" xfId="0" applyNumberFormat="1" applyFont="1" applyBorder="1" applyAlignment="1">
      <alignment horizontal="center" vertical="center" wrapText="1"/>
    </xf>
    <xf numFmtId="4" fontId="55" fillId="0" borderId="75" xfId="0" applyNumberFormat="1" applyFont="1" applyBorder="1" applyAlignment="1">
      <alignment horizontal="center" vertical="center" wrapText="1"/>
    </xf>
    <xf numFmtId="0" fontId="68" fillId="0" borderId="0" xfId="0" applyFont="1" applyAlignment="1">
      <alignment horizontal="center" wrapText="1"/>
    </xf>
    <xf numFmtId="4" fontId="59" fillId="28" borderId="17" xfId="0" applyNumberFormat="1" applyFont="1" applyFill="1" applyBorder="1" applyAlignment="1">
      <alignment horizontal="center" vertical="center" wrapText="1"/>
    </xf>
    <xf numFmtId="4" fontId="59" fillId="28" borderId="8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80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6" fillId="0" borderId="0" xfId="68" applyFont="1" applyAlignment="1">
      <alignment horizontal="right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8" fillId="0" borderId="0" xfId="0" applyFont="1" applyAlignment="1">
      <alignment horizontal="left" wrapText="1"/>
    </xf>
    <xf numFmtId="0" fontId="73" fillId="0" borderId="0" xfId="0" applyFont="1" applyAlignment="1">
      <alignment horizontal="left" wrapText="1"/>
    </xf>
    <xf numFmtId="4" fontId="62" fillId="0" borderId="0" xfId="0" applyNumberFormat="1" applyFont="1" applyAlignment="1">
      <alignment horizontal="right" vertical="center"/>
    </xf>
    <xf numFmtId="0" fontId="6" fillId="0" borderId="79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31" xfId="0" applyFont="1" applyBorder="1" applyAlignment="1">
      <alignment horizontal="center" vertical="center" textRotation="90" wrapText="1"/>
    </xf>
    <xf numFmtId="0" fontId="6" fillId="0" borderId="81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4" fontId="6" fillId="0" borderId="16" xfId="0" applyNumberFormat="1" applyFont="1" applyBorder="1" applyAlignment="1">
      <alignment horizontal="center" vertical="center" textRotation="90" wrapText="1"/>
    </xf>
    <xf numFmtId="4" fontId="6" fillId="0" borderId="26" xfId="0" applyNumberFormat="1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</cellXfs>
  <cellStyles count="30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Äåķåęķūé [0]_laroux" xfId="19"/>
    <cellStyle name="Äåķåęķūé_laroux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alculation 2 2" xfId="165"/>
    <cellStyle name="Calculation 2 2 2" xfId="245"/>
    <cellStyle name="Calculation 2 3" xfId="199"/>
    <cellStyle name="Calculation 2 3 2" xfId="269"/>
    <cellStyle name="Calculation 2 4" xfId="222"/>
    <cellStyle name="Calculation 2 4 2" xfId="291"/>
    <cellStyle name="Calculation 2 5" xfId="197"/>
    <cellStyle name="Calculation 2 5 2" xfId="267"/>
    <cellStyle name="Calculation 2 6" xfId="233"/>
    <cellStyle name="Calculation 2 6 2" xfId="302"/>
    <cellStyle name="Calculation 2 7" xfId="234"/>
    <cellStyle name="Calculation 2 7 2" xfId="303"/>
    <cellStyle name="Check Cell 2" xfId="29"/>
    <cellStyle name="Comma" xfId="30" builtinId="3"/>
    <cellStyle name="Comma 2" xfId="31"/>
    <cellStyle name="Comma 2 2" xfId="32"/>
    <cellStyle name="Comma 2 2 2" xfId="33"/>
    <cellStyle name="Comma 2 2 2 2" xfId="169"/>
    <cellStyle name="Comma 2 2 2 2 2" xfId="249"/>
    <cellStyle name="Comma 2 2 2 3" xfId="203"/>
    <cellStyle name="Comma 2 2 2 3 2" xfId="273"/>
    <cellStyle name="Comma 2 2 2 4" xfId="238"/>
    <cellStyle name="Comma 2 2 3" xfId="34"/>
    <cellStyle name="Comma 2 2 3 2" xfId="170"/>
    <cellStyle name="Comma 2 2 3 2 2" xfId="250"/>
    <cellStyle name="Comma 2 2 3 3" xfId="204"/>
    <cellStyle name="Comma 2 2 3 3 2" xfId="274"/>
    <cellStyle name="Comma 2 2 3 4" xfId="239"/>
    <cellStyle name="Comma 2 2 4" xfId="168"/>
    <cellStyle name="Comma 2 2 4 2" xfId="248"/>
    <cellStyle name="Comma 2 2 5" xfId="202"/>
    <cellStyle name="Comma 2 2 5 2" xfId="272"/>
    <cellStyle name="Comma 2 2 6" xfId="237"/>
    <cellStyle name="Comma 2 3" xfId="35"/>
    <cellStyle name="Comma 2 3 2" xfId="36"/>
    <cellStyle name="Comma 2 3 2 2" xfId="172"/>
    <cellStyle name="Comma 2 3 2 2 2" xfId="252"/>
    <cellStyle name="Comma 2 3 2 3" xfId="206"/>
    <cellStyle name="Comma 2 3 2 3 2" xfId="276"/>
    <cellStyle name="Comma 2 3 2 4" xfId="241"/>
    <cellStyle name="Comma 2 3 3" xfId="171"/>
    <cellStyle name="Comma 2 3 3 2" xfId="251"/>
    <cellStyle name="Comma 2 3 4" xfId="205"/>
    <cellStyle name="Comma 2 3 4 2" xfId="275"/>
    <cellStyle name="Comma 2 3 5" xfId="240"/>
    <cellStyle name="Comma 2 4" xfId="37"/>
    <cellStyle name="Comma 2 4 2" xfId="173"/>
    <cellStyle name="Comma 2 4 2 2" xfId="253"/>
    <cellStyle name="Comma 2 4 3" xfId="207"/>
    <cellStyle name="Comma 2 4 3 2" xfId="277"/>
    <cellStyle name="Comma 2 4 4" xfId="242"/>
    <cellStyle name="Comma 2 5" xfId="167"/>
    <cellStyle name="Comma 2 5 2" xfId="247"/>
    <cellStyle name="Comma 2 6" xfId="201"/>
    <cellStyle name="Comma 2 6 2" xfId="271"/>
    <cellStyle name="Comma 2 7" xfId="236"/>
    <cellStyle name="Comma 3" xfId="38"/>
    <cellStyle name="Comma 3 2" xfId="39"/>
    <cellStyle name="Comma 3 3" xfId="174"/>
    <cellStyle name="Comma 3 3 2" xfId="254"/>
    <cellStyle name="Comma 3 4" xfId="208"/>
    <cellStyle name="Comma 3 4 2" xfId="278"/>
    <cellStyle name="Comma 3 5" xfId="243"/>
    <cellStyle name="Comma 4" xfId="40"/>
    <cellStyle name="Comma 4 2" xfId="41"/>
    <cellStyle name="Comma 5" xfId="42"/>
    <cellStyle name="Comma 6" xfId="43"/>
    <cellStyle name="Currency 2" xfId="44"/>
    <cellStyle name="d" xfId="45"/>
    <cellStyle name="Date" xfId="46"/>
    <cellStyle name="Date 2" xfId="47"/>
    <cellStyle name="Dezimal [0]_Compiling Utility Macros" xfId="48"/>
    <cellStyle name="Dezimal_Compiling Utility Macros" xfId="49"/>
    <cellStyle name="Divider" xfId="50"/>
    <cellStyle name="Excel Built-in Normal" xfId="51"/>
    <cellStyle name="Excel Built-in Normal 1" xfId="163"/>
    <cellStyle name="Excel Built-in Normal_00.NH_BAZES TAMES UZ KLIENTA ZEMES__280_185_156_112_100_88_EURO_2014-01-16" xfId="164"/>
    <cellStyle name="Explanatory Text 2" xfId="52"/>
    <cellStyle name="Fixed" xfId="53"/>
    <cellStyle name="Fixed 2" xfId="54"/>
    <cellStyle name="Followed Hyperlink" xfId="304" builtinId="9" hidden="1"/>
    <cellStyle name="Good 2" xfId="55"/>
    <cellStyle name="Heading" xfId="56"/>
    <cellStyle name="Heading 1 2" xfId="57"/>
    <cellStyle name="Heading 2 2" xfId="58"/>
    <cellStyle name="Heading 3 2" xfId="59"/>
    <cellStyle name="Heading 3 2 2" xfId="175"/>
    <cellStyle name="Heading 3 2 2 2" xfId="255"/>
    <cellStyle name="Heading 3 2 3" xfId="219"/>
    <cellStyle name="Heading 3 2 3 2" xfId="289"/>
    <cellStyle name="Heading 3 2 4" xfId="209"/>
    <cellStyle name="Heading 3 2 4 2" xfId="279"/>
    <cellStyle name="Heading 3 2 5" xfId="221"/>
    <cellStyle name="Heading 4 2" xfId="60"/>
    <cellStyle name="Heading1" xfId="61"/>
    <cellStyle name="Heading1 2" xfId="62"/>
    <cellStyle name="Heading2" xfId="63"/>
    <cellStyle name="Heading2 2" xfId="64"/>
    <cellStyle name="Headline I" xfId="65"/>
    <cellStyle name="Headline II" xfId="66"/>
    <cellStyle name="Headline III" xfId="67"/>
    <cellStyle name="Hyperlink" xfId="68" builtinId="8"/>
    <cellStyle name="Hyperlink 2" xfId="69"/>
    <cellStyle name="Input 2" xfId="71"/>
    <cellStyle name="Input 2 2" xfId="72"/>
    <cellStyle name="Input 2 2 2" xfId="177"/>
    <cellStyle name="Input 2 2 2 2" xfId="257"/>
    <cellStyle name="Input 2 2 3" xfId="211"/>
    <cellStyle name="Input 2 2 3 2" xfId="281"/>
    <cellStyle name="Input 2 2 4" xfId="215"/>
    <cellStyle name="Input 2 2 4 2" xfId="285"/>
    <cellStyle name="Input 2 2 5" xfId="214"/>
    <cellStyle name="Input 2 2 5 2" xfId="284"/>
    <cellStyle name="Input 2 2 6" xfId="217"/>
    <cellStyle name="Input 2 2 6 2" xfId="287"/>
    <cellStyle name="Input 2 2 7" xfId="198"/>
    <cellStyle name="Input 2 2 7 2" xfId="268"/>
    <cellStyle name="Input 2 3" xfId="176"/>
    <cellStyle name="Input 2 3 2" xfId="256"/>
    <cellStyle name="Input 2 4" xfId="210"/>
    <cellStyle name="Input 2 4 2" xfId="280"/>
    <cellStyle name="Input 2 5" xfId="216"/>
    <cellStyle name="Input 2 5 2" xfId="286"/>
    <cellStyle name="Input 2 6" xfId="213"/>
    <cellStyle name="Input 2 6 2" xfId="283"/>
    <cellStyle name="Input 2 7" xfId="218"/>
    <cellStyle name="Input 2 7 2" xfId="288"/>
    <cellStyle name="Input 2 8" xfId="212"/>
    <cellStyle name="Input 2 8 2" xfId="282"/>
    <cellStyle name="Īįū÷ķūé_laroux" xfId="70"/>
    <cellStyle name="Komats 2" xfId="166"/>
    <cellStyle name="Komats 2 2" xfId="246"/>
    <cellStyle name="Komats 3" xfId="200"/>
    <cellStyle name="Komats 3 2" xfId="270"/>
    <cellStyle name="Komats 4" xfId="235"/>
    <cellStyle name="Linked Cell 2" xfId="73"/>
    <cellStyle name="Neutral 2" xfId="74"/>
    <cellStyle name="Normaali_light-98_gun" xfId="75"/>
    <cellStyle name="Normal" xfId="0" builtinId="0"/>
    <cellStyle name="Normal 10" xfId="76"/>
    <cellStyle name="Normal 10 2" xfId="77"/>
    <cellStyle name="Normal 10 3" xfId="78"/>
    <cellStyle name="Normal 10 3 2" xfId="179"/>
    <cellStyle name="Normal 10 4" xfId="178"/>
    <cellStyle name="Normal 11" xfId="79"/>
    <cellStyle name="Normal 11 2" xfId="180"/>
    <cellStyle name="Normal 12" xfId="80"/>
    <cellStyle name="Normal 2" xfId="81"/>
    <cellStyle name="Normal 2 10" xfId="82"/>
    <cellStyle name="Normal 2 11" xfId="83"/>
    <cellStyle name="Normal 2 12" xfId="84"/>
    <cellStyle name="Normal 2 13" xfId="85"/>
    <cellStyle name="Normal 2 14" xfId="86"/>
    <cellStyle name="Normal 2 15" xfId="87"/>
    <cellStyle name="Normal 2 2" xfId="88"/>
    <cellStyle name="Normal 2 2 2" xfId="89"/>
    <cellStyle name="Normal 2 2 3" xfId="90"/>
    <cellStyle name="Normal 2 2 4" xfId="91"/>
    <cellStyle name="Normal 2 2 5" xfId="92"/>
    <cellStyle name="Normal 2 2 6" xfId="93"/>
    <cellStyle name="Normal 2 2 7" xfId="94"/>
    <cellStyle name="Normal 2 2 8" xfId="95"/>
    <cellStyle name="Normal 2 2 8 2" xfId="182"/>
    <cellStyle name="Normal 2 2 9" xfId="181"/>
    <cellStyle name="Normal 2 2_TAME Kuldigas bernu darzs 20.06.08." xfId="96"/>
    <cellStyle name="Normal 2 3" xfId="97"/>
    <cellStyle name="Normal 2 4" xfId="98"/>
    <cellStyle name="Normal 2 5" xfId="99"/>
    <cellStyle name="Normal 2 6" xfId="100"/>
    <cellStyle name="Normal 2 7" xfId="101"/>
    <cellStyle name="Normal 2 8" xfId="102"/>
    <cellStyle name="Normal 2 9" xfId="103"/>
    <cellStyle name="Normal 3" xfId="104"/>
    <cellStyle name="Normal 3 10" xfId="105"/>
    <cellStyle name="Normal 3 11" xfId="106"/>
    <cellStyle name="Normal 3 12" xfId="107"/>
    <cellStyle name="Normal 3 13" xfId="108"/>
    <cellStyle name="Normal 3 14" xfId="109"/>
    <cellStyle name="Normal 3 14 2" xfId="110"/>
    <cellStyle name="Normal 3 14 2 2" xfId="185"/>
    <cellStyle name="Normal 3 14 3" xfId="184"/>
    <cellStyle name="Normal 3 15" xfId="183"/>
    <cellStyle name="Normal 3 15 2" xfId="258"/>
    <cellStyle name="Normal 3 16" xfId="220"/>
    <cellStyle name="Normal 3 16 2" xfId="290"/>
    <cellStyle name="Normal 3 17" xfId="244"/>
    <cellStyle name="Normal 3 2" xfId="111"/>
    <cellStyle name="Normal 3 3" xfId="112"/>
    <cellStyle name="Normal 3 4" xfId="113"/>
    <cellStyle name="Normal 3 5" xfId="114"/>
    <cellStyle name="Normal 3 6" xfId="115"/>
    <cellStyle name="Normal 3 7" xfId="116"/>
    <cellStyle name="Normal 3 8" xfId="117"/>
    <cellStyle name="Normal 3 9" xfId="118"/>
    <cellStyle name="Normal 4" xfId="119"/>
    <cellStyle name="Normal 4 2" xfId="120"/>
    <cellStyle name="Normal 4 3" xfId="121"/>
    <cellStyle name="Normal 4 4" xfId="122"/>
    <cellStyle name="Normal 4 5" xfId="123"/>
    <cellStyle name="Normal 4 6" xfId="124"/>
    <cellStyle name="Normal 5" xfId="125"/>
    <cellStyle name="Normal 5 2" xfId="126"/>
    <cellStyle name="Normal 6" xfId="127"/>
    <cellStyle name="Normal 7" xfId="128"/>
    <cellStyle name="Normal 8" xfId="129"/>
    <cellStyle name="Normal 8 2" xfId="130"/>
    <cellStyle name="Normal 9" xfId="131"/>
    <cellStyle name="Normal 9 2" xfId="132"/>
    <cellStyle name="Normal 9 3" xfId="133"/>
    <cellStyle name="Normal 9 4" xfId="134"/>
    <cellStyle name="Normal 9 4 2" xfId="187"/>
    <cellStyle name="Normal 9 5" xfId="186"/>
    <cellStyle name="Normalny_Arkusz1" xfId="135"/>
    <cellStyle name="Note 2" xfId="136"/>
    <cellStyle name="Note 2 2" xfId="188"/>
    <cellStyle name="Note 2 2 2" xfId="259"/>
    <cellStyle name="Note 2 3" xfId="223"/>
    <cellStyle name="Note 2 3 2" xfId="292"/>
    <cellStyle name="Note 2 4" xfId="194"/>
    <cellStyle name="Note 2 4 2" xfId="264"/>
    <cellStyle name="Note 2 5" xfId="225"/>
    <cellStyle name="Note 2 5 2" xfId="294"/>
    <cellStyle name="Note 2 6" xfId="196"/>
    <cellStyle name="Note 2 6 2" xfId="266"/>
    <cellStyle name="Note 2 7" xfId="229"/>
    <cellStyle name="Note 2 7 2" xfId="298"/>
    <cellStyle name="Output 2" xfId="137"/>
    <cellStyle name="Output 2 2" xfId="189"/>
    <cellStyle name="Output 2 2 2" xfId="260"/>
    <cellStyle name="Output 2 3" xfId="224"/>
    <cellStyle name="Output 2 3 2" xfId="293"/>
    <cellStyle name="Output 2 4" xfId="193"/>
    <cellStyle name="Output 2 4 2" xfId="263"/>
    <cellStyle name="Output 2 5" xfId="226"/>
    <cellStyle name="Output 2 5 2" xfId="295"/>
    <cellStyle name="Output 2 6" xfId="195"/>
    <cellStyle name="Output 2 6 2" xfId="265"/>
    <cellStyle name="Output 2 7" xfId="227"/>
    <cellStyle name="Output 2 7 2" xfId="296"/>
    <cellStyle name="Parasts 2" xfId="191"/>
    <cellStyle name="Percent 2" xfId="138"/>
    <cellStyle name="Percent 3" xfId="139"/>
    <cellStyle name="Percent 4" xfId="140"/>
    <cellStyle name="Percent 4 2" xfId="141"/>
    <cellStyle name="Position" xfId="142"/>
    <cellStyle name="Result" xfId="143"/>
    <cellStyle name="Result2" xfId="144"/>
    <cellStyle name="Standard_Anpassen der Amortisation" xfId="145"/>
    <cellStyle name="Stils 1" xfId="146"/>
    <cellStyle name="Style 1" xfId="147"/>
    <cellStyle name="Style 1 2" xfId="148"/>
    <cellStyle name="Style 1 2 2" xfId="149"/>
    <cellStyle name="Style 1 3" xfId="150"/>
    <cellStyle name="Style 2" xfId="151"/>
    <cellStyle name="Style 2 2" xfId="152"/>
    <cellStyle name="Style 2 3" xfId="153"/>
    <cellStyle name="Title 2" xfId="154"/>
    <cellStyle name="Total 2" xfId="155"/>
    <cellStyle name="Total 2 2" xfId="190"/>
    <cellStyle name="Total 2 2 2" xfId="261"/>
    <cellStyle name="Total 2 3" xfId="228"/>
    <cellStyle name="Total 2 3 2" xfId="297"/>
    <cellStyle name="Total 2 4" xfId="230"/>
    <cellStyle name="Total 2 4 2" xfId="299"/>
    <cellStyle name="Total 2 5" xfId="231"/>
    <cellStyle name="Total 2 5 2" xfId="300"/>
    <cellStyle name="Total 2 6" xfId="192"/>
    <cellStyle name="Total 2 6 2" xfId="262"/>
    <cellStyle name="Total 2 7" xfId="232"/>
    <cellStyle name="Total 2 7 2" xfId="301"/>
    <cellStyle name="Unit" xfId="156"/>
    <cellStyle name="Währung [0]_Compiling Utility Macros" xfId="157"/>
    <cellStyle name="Währung_Compiling Utility Macros" xfId="158"/>
    <cellStyle name="Warning Text 2" xfId="159"/>
    <cellStyle name="Обычный_2009-04-27_PED IESN" xfId="160"/>
    <cellStyle name="Стиль 1" xfId="161"/>
    <cellStyle name="Финансовый_izversta tame sendvicp." xfId="162"/>
  </cellStyles>
  <dxfs count="0"/>
  <tableStyles count="0" defaultTableStyle="TableStyleMedium9" defaultPivotStyle="PivotStyleLight16"/>
  <colors>
    <mruColors>
      <color rgb="FFF5F38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517084</xdr:colOff>
      <xdr:row>6</xdr:row>
      <xdr:rowOff>473597</xdr:rowOff>
    </xdr:from>
    <xdr:to>
      <xdr:col>5</xdr:col>
      <xdr:colOff>322</xdr:colOff>
      <xdr:row>9</xdr:row>
      <xdr:rowOff>238804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2717" y="1253281"/>
          <a:ext cx="1885950" cy="91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6</xdr:row>
      <xdr:rowOff>66675</xdr:rowOff>
    </xdr:from>
    <xdr:to>
      <xdr:col>9</xdr:col>
      <xdr:colOff>122168</xdr:colOff>
      <xdr:row>11</xdr:row>
      <xdr:rowOff>23605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104900"/>
          <a:ext cx="2027168" cy="100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38947</xdr:colOff>
      <xdr:row>5</xdr:row>
      <xdr:rowOff>41910</xdr:rowOff>
    </xdr:from>
    <xdr:to>
      <xdr:col>17</xdr:col>
      <xdr:colOff>557063</xdr:colOff>
      <xdr:row>8</xdr:row>
      <xdr:rowOff>134619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607" y="491490"/>
          <a:ext cx="1769701" cy="83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s/Documents/2019/Mars&#780;rutlapas/D:/Users/user/Documents/KVADRUM/1.%20Aktu&#257;lie%20objekti/Olaine/1.L&#299;gumi/1.1.%20Ar%20Pas&#363;t&#299;t&#257;ju/1.1.1%20Pamatl&#299;gums/Olaines_sporta_nam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4"/>
  <sheetViews>
    <sheetView showZeros="0" tabSelected="1" zoomScale="158" zoomScaleNormal="158" zoomScalePageLayoutView="158" workbookViewId="0">
      <pane ySplit="1" topLeftCell="A2" activePane="bottomLeft" state="frozen"/>
      <selection pane="bottomLeft" activeCell="D2" sqref="D2:E3"/>
    </sheetView>
  </sheetViews>
  <sheetFormatPr defaultColWidth="9.140625" defaultRowHeight="12.75"/>
  <cols>
    <col min="1" max="1" width="16.28515625" customWidth="1"/>
    <col min="3" max="3" width="33.42578125" customWidth="1"/>
    <col min="4" max="4" width="13" customWidth="1"/>
    <col min="5" max="5" width="31.42578125" customWidth="1"/>
    <col min="6" max="6" width="3.42578125" customWidth="1"/>
  </cols>
  <sheetData>
    <row r="1" spans="1:10" ht="6" customHeight="1">
      <c r="A1" s="49"/>
      <c r="B1" s="49"/>
      <c r="C1" s="49"/>
      <c r="D1" s="13"/>
      <c r="E1" s="49"/>
      <c r="F1" s="49"/>
      <c r="G1" s="46"/>
      <c r="H1" s="46"/>
      <c r="I1" s="46"/>
      <c r="J1" s="46"/>
    </row>
    <row r="2" spans="1:10" s="46" customFormat="1" ht="6" customHeight="1">
      <c r="A2" s="49"/>
      <c r="B2" s="49"/>
      <c r="C2" s="49"/>
      <c r="D2" s="118" t="s">
        <v>0</v>
      </c>
      <c r="E2" s="118"/>
      <c r="F2" s="49"/>
    </row>
    <row r="3" spans="1:10" s="46" customFormat="1" ht="54.75" customHeight="1">
      <c r="A3" s="49"/>
      <c r="B3" s="49"/>
      <c r="C3" s="49"/>
      <c r="D3" s="118"/>
      <c r="E3" s="118"/>
      <c r="F3" s="49"/>
    </row>
    <row r="4" spans="1:10" ht="15.75">
      <c r="A4" s="124" t="s">
        <v>1</v>
      </c>
      <c r="B4" s="124"/>
      <c r="C4" s="124"/>
      <c r="D4" s="124"/>
      <c r="E4" s="124"/>
      <c r="F4" s="49"/>
      <c r="G4" s="46"/>
      <c r="H4" s="46"/>
      <c r="I4" s="46"/>
      <c r="J4" s="46"/>
    </row>
    <row r="5" spans="1:10" ht="6.75" customHeight="1">
      <c r="A5" s="49"/>
      <c r="B5" s="49"/>
      <c r="C5" s="49"/>
      <c r="D5" s="13"/>
      <c r="E5" s="49"/>
      <c r="F5" s="49"/>
      <c r="G5" s="46"/>
      <c r="H5" s="46"/>
      <c r="I5" s="46"/>
      <c r="J5" s="46"/>
    </row>
    <row r="6" spans="1:10" ht="34.5" customHeight="1">
      <c r="A6" s="114" t="s">
        <v>2</v>
      </c>
      <c r="B6" s="131" t="s">
        <v>3</v>
      </c>
      <c r="C6" s="131"/>
      <c r="D6" s="131"/>
      <c r="E6" s="131"/>
      <c r="F6" s="46"/>
      <c r="G6" s="46"/>
      <c r="H6" s="46"/>
      <c r="I6" s="46"/>
      <c r="J6" s="48"/>
    </row>
    <row r="7" spans="1:10" ht="47.1" customHeight="1">
      <c r="A7" s="114" t="s">
        <v>4</v>
      </c>
      <c r="B7" s="132" t="s">
        <v>5</v>
      </c>
      <c r="C7" s="133"/>
      <c r="D7" s="133"/>
      <c r="E7" s="133"/>
      <c r="F7" s="47"/>
      <c r="G7" s="47"/>
      <c r="H7" s="47"/>
      <c r="I7" s="47"/>
      <c r="J7" s="47"/>
    </row>
    <row r="8" spans="1:10" ht="21" customHeight="1">
      <c r="A8" s="114" t="s">
        <v>6</v>
      </c>
      <c r="B8" s="134" t="s">
        <v>7</v>
      </c>
      <c r="C8" s="134"/>
      <c r="D8" s="134"/>
      <c r="E8" s="134"/>
      <c r="F8" s="47"/>
      <c r="G8" s="47"/>
      <c r="H8" s="47"/>
      <c r="I8" s="47"/>
      <c r="J8" s="47"/>
    </row>
    <row r="9" spans="1:10" ht="23.25" customHeight="1">
      <c r="A9" s="114" t="s">
        <v>8</v>
      </c>
      <c r="B9" s="134" t="s">
        <v>9</v>
      </c>
      <c r="C9" s="134"/>
      <c r="D9" s="134"/>
      <c r="E9" s="134"/>
      <c r="F9" s="47"/>
      <c r="G9" s="47"/>
      <c r="H9" s="47"/>
      <c r="I9" s="38"/>
      <c r="J9" s="49"/>
    </row>
    <row r="10" spans="1:10" ht="20.25" customHeight="1">
      <c r="A10" s="49"/>
      <c r="B10" s="49"/>
      <c r="C10" s="12"/>
      <c r="D10" s="49"/>
      <c r="E10" s="49"/>
      <c r="F10" s="49"/>
      <c r="G10" s="46"/>
      <c r="H10" s="46"/>
      <c r="I10" s="46"/>
      <c r="J10" s="46"/>
    </row>
    <row r="11" spans="1:10" ht="21.75" customHeight="1" thickBot="1">
      <c r="A11" s="49"/>
      <c r="B11" s="49"/>
      <c r="C11" s="123" t="s">
        <v>10</v>
      </c>
      <c r="D11" s="123"/>
      <c r="E11" s="123"/>
      <c r="F11" s="49"/>
      <c r="G11" s="46"/>
      <c r="H11" s="46"/>
      <c r="I11" s="46"/>
      <c r="J11" s="46"/>
    </row>
    <row r="12" spans="1:10" ht="38.25" customHeight="1" thickBot="1">
      <c r="A12" s="22" t="s">
        <v>11</v>
      </c>
      <c r="B12" s="125" t="s">
        <v>12</v>
      </c>
      <c r="C12" s="126"/>
      <c r="D12" s="127"/>
      <c r="E12" s="23" t="s">
        <v>13</v>
      </c>
      <c r="F12" s="49"/>
      <c r="G12" s="46"/>
      <c r="H12" s="46"/>
      <c r="I12" s="46"/>
      <c r="J12" s="46"/>
    </row>
    <row r="13" spans="1:10" ht="27" customHeight="1">
      <c r="A13" s="30">
        <v>1</v>
      </c>
      <c r="B13" s="128" t="s">
        <v>14</v>
      </c>
      <c r="C13" s="128"/>
      <c r="D13" s="128"/>
      <c r="E13" s="31">
        <f>'Kopsavilkums 6LBN'!E20</f>
        <v>27797.373600000003</v>
      </c>
      <c r="F13" s="49"/>
      <c r="G13" s="46"/>
      <c r="H13" s="46"/>
      <c r="I13" s="46"/>
      <c r="J13" s="46"/>
    </row>
    <row r="14" spans="1:10" ht="15">
      <c r="A14" s="129" t="s">
        <v>15</v>
      </c>
      <c r="B14" s="129"/>
      <c r="C14" s="129"/>
      <c r="D14" s="32"/>
      <c r="E14" s="33">
        <f>SUM(E13:E13)</f>
        <v>27797.373600000003</v>
      </c>
      <c r="F14" s="49"/>
      <c r="G14" s="46"/>
      <c r="H14" s="46"/>
      <c r="I14" s="46"/>
      <c r="J14" s="46"/>
    </row>
    <row r="15" spans="1:10">
      <c r="A15" s="130" t="s">
        <v>16</v>
      </c>
      <c r="B15" s="130"/>
      <c r="C15" s="130"/>
      <c r="D15" s="34">
        <v>0.21</v>
      </c>
      <c r="E15" s="35">
        <f>ROUND(E14*D15,2)</f>
        <v>5837.45</v>
      </c>
      <c r="F15" s="49"/>
      <c r="G15" s="46"/>
      <c r="H15" s="46"/>
      <c r="I15" s="46"/>
      <c r="J15" s="46"/>
    </row>
    <row r="16" spans="1:10" ht="15.75">
      <c r="A16" s="120" t="s">
        <v>17</v>
      </c>
      <c r="B16" s="121"/>
      <c r="C16" s="121"/>
      <c r="D16" s="122"/>
      <c r="E16" s="36">
        <f>E15+E14</f>
        <v>33634.823600000003</v>
      </c>
      <c r="F16" s="49"/>
      <c r="G16" s="46"/>
      <c r="H16" s="46"/>
      <c r="I16" s="46"/>
      <c r="J16" s="46"/>
    </row>
    <row r="17" spans="1:6" ht="8.25" customHeight="1">
      <c r="A17" s="49"/>
      <c r="B17" s="49"/>
      <c r="C17" s="49"/>
      <c r="D17" s="13"/>
      <c r="E17" s="49"/>
      <c r="F17" s="49"/>
    </row>
    <row r="18" spans="1:6" ht="15">
      <c r="A18" s="62" t="s">
        <v>18</v>
      </c>
      <c r="B18" s="61"/>
      <c r="C18" s="46"/>
      <c r="D18" s="46"/>
      <c r="E18" s="63" t="s">
        <v>19</v>
      </c>
      <c r="F18" s="61"/>
    </row>
    <row r="19" spans="1:6" ht="15">
      <c r="A19" s="64" t="s">
        <v>20</v>
      </c>
      <c r="B19" s="61"/>
      <c r="C19" s="46"/>
      <c r="D19" s="46"/>
      <c r="E19" s="113" t="s">
        <v>7</v>
      </c>
      <c r="F19" s="61"/>
    </row>
    <row r="20" spans="1:6" ht="15">
      <c r="A20" s="64" t="s">
        <v>21</v>
      </c>
      <c r="B20" s="61"/>
      <c r="C20" s="46"/>
      <c r="D20" s="119" t="s">
        <v>22</v>
      </c>
      <c r="E20" s="119"/>
      <c r="F20" s="119"/>
    </row>
    <row r="21" spans="1:6" ht="15">
      <c r="A21" s="64"/>
      <c r="B21" s="61"/>
      <c r="C21" s="46"/>
      <c r="D21" s="46"/>
      <c r="E21" s="2"/>
      <c r="F21" s="46"/>
    </row>
    <row r="22" spans="1:6" ht="15">
      <c r="A22" s="64" t="s">
        <v>23</v>
      </c>
      <c r="B22" s="61"/>
      <c r="C22" s="46"/>
      <c r="D22" s="64" t="s">
        <v>24</v>
      </c>
      <c r="E22" s="64"/>
      <c r="F22" s="46"/>
    </row>
    <row r="23" spans="1:6" ht="7.5" customHeight="1">
      <c r="A23" s="65"/>
      <c r="B23" s="66"/>
      <c r="C23" s="46"/>
      <c r="D23" s="46"/>
      <c r="E23" s="2"/>
      <c r="F23" s="66"/>
    </row>
    <row r="24" spans="1:6" ht="15">
      <c r="A24" s="46"/>
      <c r="B24" s="46"/>
      <c r="C24" s="64" t="s">
        <v>25</v>
      </c>
      <c r="D24" s="46"/>
      <c r="E24" s="2"/>
      <c r="F24" s="2"/>
    </row>
  </sheetData>
  <sheetProtection formatCells="0" formatColumns="0" formatRows="0" insertColumns="0" insertRows="0" insertHyperlinks="0" deleteColumns="0" deleteRows="0" sort="0" autoFilter="0" pivotTables="0"/>
  <mergeCells count="13">
    <mergeCell ref="D2:E3"/>
    <mergeCell ref="D20:F20"/>
    <mergeCell ref="A16:D16"/>
    <mergeCell ref="C11:E11"/>
    <mergeCell ref="A4:E4"/>
    <mergeCell ref="B12:D12"/>
    <mergeCell ref="B13:D13"/>
    <mergeCell ref="A14:C14"/>
    <mergeCell ref="A15:C15"/>
    <mergeCell ref="B6:E6"/>
    <mergeCell ref="B7:E7"/>
    <mergeCell ref="B8:E8"/>
    <mergeCell ref="B9:E9"/>
  </mergeCells>
  <printOptions horizontalCentered="1"/>
  <pageMargins left="0.25" right="0.25" top="0.75" bottom="0.75" header="0.3" footer="0.3"/>
  <pageSetup paperSize="9" scale="105" orientation="landscape" r:id="rId1"/>
  <headerFooter alignWithMargins="0">
    <oddFooter>&amp;C&amp;8Tāme &amp;A; Lapa &amp;P(&amp;N)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showZeros="0" workbookViewId="0">
      <pane ySplit="3" topLeftCell="A7" activePane="bottomLeft" state="frozen"/>
      <selection pane="bottomLeft" activeCell="M18" sqref="M18:M19"/>
    </sheetView>
  </sheetViews>
  <sheetFormatPr defaultColWidth="9.140625" defaultRowHeight="12.75"/>
  <cols>
    <col min="1" max="1" width="6.42578125" customWidth="1"/>
    <col min="2" max="2" width="9.7109375" customWidth="1"/>
    <col min="3" max="3" width="19.85546875" customWidth="1"/>
    <col min="4" max="4" width="11.85546875" customWidth="1"/>
    <col min="5" max="6" width="10.42578125" customWidth="1"/>
    <col min="7" max="7" width="9.7109375" customWidth="1"/>
    <col min="8" max="8" width="9" customWidth="1"/>
    <col min="9" max="9" width="10.28515625" customWidth="1"/>
    <col min="10" max="10" width="5.42578125" customWidth="1"/>
  </cols>
  <sheetData>
    <row r="1" spans="1:14" s="46" customFormat="1" ht="12.75" customHeight="1">
      <c r="E1" s="135" t="s">
        <v>26</v>
      </c>
      <c r="F1" s="135"/>
      <c r="G1" s="135"/>
      <c r="H1" s="135"/>
      <c r="I1" s="135"/>
      <c r="J1" s="135"/>
    </row>
    <row r="2" spans="1:14" s="46" customFormat="1" ht="49.5" customHeight="1">
      <c r="E2" s="135"/>
      <c r="F2" s="135"/>
      <c r="G2" s="135"/>
      <c r="H2" s="135"/>
      <c r="I2" s="135"/>
      <c r="J2" s="135"/>
    </row>
    <row r="3" spans="1:14" ht="17.25">
      <c r="A3" s="143" t="s">
        <v>27</v>
      </c>
      <c r="B3" s="143"/>
      <c r="C3" s="143"/>
      <c r="D3" s="143"/>
      <c r="E3" s="143"/>
      <c r="F3" s="143"/>
      <c r="G3" s="143"/>
      <c r="H3" s="143"/>
      <c r="I3" s="143"/>
      <c r="J3" s="49"/>
      <c r="K3" s="46"/>
      <c r="L3" s="46"/>
      <c r="M3" s="46"/>
      <c r="N3" s="46"/>
    </row>
    <row r="4" spans="1:14" ht="3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6"/>
      <c r="L4" s="46"/>
      <c r="M4" s="46"/>
      <c r="N4" s="46"/>
    </row>
    <row r="5" spans="1:14" ht="33.75" customHeight="1">
      <c r="A5" s="12" t="s">
        <v>2</v>
      </c>
      <c r="B5" s="49"/>
      <c r="C5" s="148" t="s">
        <v>3</v>
      </c>
      <c r="D5" s="148"/>
      <c r="E5" s="148"/>
      <c r="F5" s="148"/>
      <c r="G5" s="148"/>
      <c r="H5" s="148"/>
      <c r="I5" s="148"/>
      <c r="J5" s="148"/>
      <c r="K5" s="46"/>
      <c r="L5" s="46"/>
      <c r="M5" s="46"/>
      <c r="N5" s="46"/>
    </row>
    <row r="6" spans="1:14" ht="45.95" customHeight="1">
      <c r="A6" s="161" t="s">
        <v>28</v>
      </c>
      <c r="B6" s="161"/>
      <c r="C6" s="158" t="s">
        <v>29</v>
      </c>
      <c r="D6" s="158"/>
      <c r="E6" s="158"/>
      <c r="F6" s="158"/>
      <c r="G6" s="158"/>
      <c r="H6" s="158"/>
      <c r="I6" s="158"/>
      <c r="J6" s="158"/>
      <c r="K6" s="112"/>
      <c r="L6" s="112"/>
      <c r="M6" s="112"/>
      <c r="N6" s="112"/>
    </row>
    <row r="7" spans="1:14" ht="24" customHeight="1">
      <c r="A7" s="161" t="s">
        <v>6</v>
      </c>
      <c r="B7" s="16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9.5" customHeight="1">
      <c r="A8" s="161" t="s">
        <v>8</v>
      </c>
      <c r="B8" s="161"/>
      <c r="C8" s="136" t="s">
        <v>9</v>
      </c>
      <c r="D8" s="136"/>
      <c r="E8" s="136"/>
      <c r="F8" s="136"/>
      <c r="G8" s="136"/>
      <c r="H8" s="136"/>
      <c r="I8" s="38"/>
      <c r="J8" s="49"/>
      <c r="K8" s="46"/>
      <c r="L8" s="46"/>
      <c r="M8" s="46"/>
      <c r="N8" s="46"/>
    </row>
    <row r="9" spans="1:14" ht="13.5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6"/>
      <c r="L9" s="46"/>
      <c r="M9" s="46"/>
      <c r="N9" s="46"/>
    </row>
    <row r="10" spans="1:14">
      <c r="A10" s="49"/>
      <c r="B10" s="49"/>
      <c r="C10" s="49"/>
      <c r="D10" s="49"/>
      <c r="E10" s="114" t="s">
        <v>30</v>
      </c>
      <c r="F10" s="14">
        <f>E20</f>
        <v>27797.373600000003</v>
      </c>
      <c r="G10" s="49"/>
      <c r="H10" s="49"/>
      <c r="I10" s="49"/>
      <c r="J10" s="49"/>
      <c r="K10" s="46"/>
      <c r="L10" s="46"/>
      <c r="M10" s="46"/>
      <c r="N10" s="46"/>
    </row>
    <row r="11" spans="1:14">
      <c r="A11" s="49"/>
      <c r="B11" s="49"/>
      <c r="C11" s="49"/>
      <c r="D11" s="49"/>
      <c r="E11" s="114" t="s">
        <v>31</v>
      </c>
      <c r="F11" s="14">
        <f>I16</f>
        <v>919.5</v>
      </c>
      <c r="G11" s="49"/>
      <c r="H11" s="49"/>
      <c r="I11" s="49"/>
      <c r="J11" s="49"/>
      <c r="K11" s="46"/>
      <c r="L11" s="46"/>
      <c r="M11" s="46"/>
      <c r="N11" s="46"/>
    </row>
    <row r="12" spans="1:14" ht="15.75" customHeight="1" thickBot="1">
      <c r="A12" s="49"/>
      <c r="B12" s="49"/>
      <c r="C12" s="49"/>
      <c r="D12" s="49"/>
      <c r="E12" s="123" t="s">
        <v>32</v>
      </c>
      <c r="F12" s="123"/>
      <c r="G12" s="123"/>
      <c r="H12" s="123"/>
      <c r="I12" s="123"/>
      <c r="J12" s="49"/>
      <c r="K12" s="46"/>
      <c r="L12" s="46"/>
      <c r="M12" s="46"/>
      <c r="N12" s="46"/>
    </row>
    <row r="13" spans="1:14" ht="11.25" customHeight="1">
      <c r="A13" s="144" t="s">
        <v>33</v>
      </c>
      <c r="B13" s="149" t="s">
        <v>34</v>
      </c>
      <c r="C13" s="150"/>
      <c r="D13" s="151"/>
      <c r="E13" s="146" t="s">
        <v>35</v>
      </c>
      <c r="F13" s="146" t="s">
        <v>36</v>
      </c>
      <c r="G13" s="146"/>
      <c r="H13" s="146"/>
      <c r="I13" s="159" t="s">
        <v>37</v>
      </c>
      <c r="J13" s="49"/>
      <c r="K13" s="46"/>
      <c r="L13" s="46"/>
      <c r="M13" s="46"/>
      <c r="N13" s="46"/>
    </row>
    <row r="14" spans="1:14" ht="24" customHeight="1">
      <c r="A14" s="145"/>
      <c r="B14" s="152"/>
      <c r="C14" s="153"/>
      <c r="D14" s="154"/>
      <c r="E14" s="147"/>
      <c r="F14" s="115" t="s">
        <v>38</v>
      </c>
      <c r="G14" s="115" t="s">
        <v>39</v>
      </c>
      <c r="H14" s="115" t="s">
        <v>40</v>
      </c>
      <c r="I14" s="160"/>
      <c r="J14" s="49"/>
      <c r="K14" s="48"/>
      <c r="L14" s="47"/>
      <c r="M14" s="47"/>
      <c r="N14" s="46"/>
    </row>
    <row r="15" spans="1:14" ht="26.25" customHeight="1" thickBot="1">
      <c r="A15" s="100">
        <v>1</v>
      </c>
      <c r="B15" s="155" t="s">
        <v>14</v>
      </c>
      <c r="C15" s="156"/>
      <c r="D15" s="157"/>
      <c r="E15" s="101">
        <f>F15+G15+H15</f>
        <v>25270.34</v>
      </c>
      <c r="F15" s="101">
        <f>Tāme!O31</f>
        <v>7490.47</v>
      </c>
      <c r="G15" s="101">
        <f>Tāme!P31</f>
        <v>10220.32</v>
      </c>
      <c r="H15" s="101">
        <f>Tāme!Q31</f>
        <v>7559.55</v>
      </c>
      <c r="I15" s="102">
        <f>Tāme!N31</f>
        <v>919.5</v>
      </c>
      <c r="J15" s="49"/>
      <c r="K15" s="136"/>
      <c r="L15" s="136"/>
      <c r="M15" s="136"/>
      <c r="N15" s="46"/>
    </row>
    <row r="16" spans="1:14" ht="15.75" thickBot="1">
      <c r="A16" s="137" t="s">
        <v>15</v>
      </c>
      <c r="B16" s="138"/>
      <c r="C16" s="138"/>
      <c r="D16" s="140"/>
      <c r="E16" s="15">
        <f>SUM(E15:E15)</f>
        <v>25270.34</v>
      </c>
      <c r="F16" s="16">
        <f>SUM(F15:F15)</f>
        <v>7490.47</v>
      </c>
      <c r="G16" s="16">
        <f>SUM(G15:G15)</f>
        <v>10220.32</v>
      </c>
      <c r="H16" s="16">
        <f>SUM(H15:H15)</f>
        <v>7559.55</v>
      </c>
      <c r="I16" s="17">
        <f>SUM(I15:I15)</f>
        <v>919.5</v>
      </c>
      <c r="J16" s="49"/>
      <c r="K16" s="46"/>
      <c r="L16" s="46"/>
      <c r="M16" s="46"/>
      <c r="N16" s="46"/>
    </row>
    <row r="17" spans="1:10" ht="13.5" thickBot="1">
      <c r="A17" s="141" t="s">
        <v>41</v>
      </c>
      <c r="B17" s="142"/>
      <c r="C17" s="142"/>
      <c r="D17" s="21">
        <v>0.03</v>
      </c>
      <c r="E17" s="26">
        <f>ROUND(E16*D17,2)</f>
        <v>758.11</v>
      </c>
      <c r="F17" s="49"/>
      <c r="G17" s="49"/>
      <c r="H17" s="49"/>
      <c r="I17" s="49"/>
      <c r="J17" s="49"/>
    </row>
    <row r="18" spans="1:10" ht="13.5" thickBot="1">
      <c r="A18" s="141" t="s">
        <v>42</v>
      </c>
      <c r="B18" s="142"/>
      <c r="C18" s="142"/>
      <c r="D18" s="21">
        <v>0.04</v>
      </c>
      <c r="E18" s="26">
        <f>E16*D18</f>
        <v>1010.8136000000001</v>
      </c>
      <c r="F18" s="49"/>
      <c r="G18" s="49"/>
      <c r="H18" s="49"/>
      <c r="I18" s="49"/>
      <c r="J18" s="49"/>
    </row>
    <row r="19" spans="1:10" ht="13.5" thickBot="1">
      <c r="A19" s="141" t="s">
        <v>43</v>
      </c>
      <c r="B19" s="142"/>
      <c r="C19" s="142"/>
      <c r="D19" s="21">
        <v>0.03</v>
      </c>
      <c r="E19" s="26">
        <f>ROUND(E16*D19,2)</f>
        <v>758.11</v>
      </c>
      <c r="F19" s="49"/>
      <c r="G19" s="49"/>
      <c r="H19" s="49"/>
      <c r="I19" s="49"/>
      <c r="J19" s="49"/>
    </row>
    <row r="20" spans="1:10" ht="16.5" thickTop="1" thickBot="1">
      <c r="A20" s="137" t="s">
        <v>17</v>
      </c>
      <c r="B20" s="138"/>
      <c r="C20" s="138"/>
      <c r="D20" s="139"/>
      <c r="E20" s="18">
        <f>SUM(E16:E19)</f>
        <v>27797.373600000003</v>
      </c>
      <c r="F20" s="49"/>
      <c r="G20" s="49"/>
      <c r="H20" s="49"/>
      <c r="I20" s="49"/>
      <c r="J20" s="49"/>
    </row>
    <row r="21" spans="1:10" ht="9.75" customHeight="1">
      <c r="A21" s="49"/>
      <c r="B21" s="49"/>
      <c r="C21" s="49"/>
      <c r="D21" s="49"/>
      <c r="E21" s="49"/>
      <c r="F21" s="19"/>
      <c r="G21" s="20"/>
      <c r="H21" s="19"/>
      <c r="I21" s="20"/>
      <c r="J21" s="49"/>
    </row>
    <row r="22" spans="1:10" ht="15.75">
      <c r="A22" s="49"/>
      <c r="B22" s="46"/>
      <c r="C22" s="46"/>
      <c r="D22" s="24" t="s">
        <v>44</v>
      </c>
      <c r="E22" s="52" t="s">
        <v>45</v>
      </c>
      <c r="F22" s="49"/>
      <c r="G22" s="13"/>
      <c r="H22" s="49"/>
      <c r="I22" s="49"/>
      <c r="J22" s="46"/>
    </row>
    <row r="23" spans="1:10" ht="12" customHeight="1">
      <c r="A23" s="46"/>
      <c r="B23" s="24"/>
      <c r="C23" s="25"/>
      <c r="D23" s="49"/>
      <c r="E23" s="13"/>
      <c r="F23" s="49"/>
      <c r="G23" s="49"/>
      <c r="H23" s="46"/>
      <c r="I23" s="46"/>
      <c r="J23" s="46"/>
    </row>
    <row r="24" spans="1:10" ht="15">
      <c r="A24" s="46"/>
      <c r="B24" s="62" t="s">
        <v>18</v>
      </c>
      <c r="C24" s="61"/>
      <c r="D24" s="46"/>
      <c r="E24" s="46"/>
      <c r="F24" s="46"/>
      <c r="G24" s="46"/>
      <c r="H24" s="63" t="s">
        <v>19</v>
      </c>
      <c r="I24" s="46"/>
      <c r="J24" s="46"/>
    </row>
    <row r="25" spans="1:10" ht="15">
      <c r="A25" s="46"/>
      <c r="B25" s="64" t="s">
        <v>20</v>
      </c>
      <c r="C25" s="61"/>
      <c r="D25" s="46"/>
      <c r="E25" s="46"/>
      <c r="F25" s="46"/>
      <c r="G25" s="46"/>
      <c r="H25" s="113" t="s">
        <v>7</v>
      </c>
      <c r="I25" s="46"/>
      <c r="J25" s="46"/>
    </row>
    <row r="26" spans="1:10" ht="15">
      <c r="A26" s="46"/>
      <c r="B26" s="64" t="s">
        <v>21</v>
      </c>
      <c r="C26" s="61"/>
      <c r="D26" s="46"/>
      <c r="E26" s="46"/>
      <c r="F26" s="46"/>
      <c r="G26" s="46"/>
      <c r="H26" s="119" t="s">
        <v>22</v>
      </c>
      <c r="I26" s="119"/>
      <c r="J26" s="119"/>
    </row>
    <row r="27" spans="1:10" ht="15">
      <c r="A27" s="46"/>
      <c r="B27" s="64"/>
      <c r="C27" s="61"/>
      <c r="D27" s="46"/>
      <c r="E27" s="46"/>
      <c r="F27" s="2"/>
      <c r="G27" s="46"/>
      <c r="H27" s="46"/>
      <c r="I27" s="46"/>
      <c r="J27" s="46"/>
    </row>
    <row r="28" spans="1:10" ht="15">
      <c r="A28" s="46"/>
      <c r="B28" s="64" t="s">
        <v>23</v>
      </c>
      <c r="C28" s="61"/>
      <c r="D28" s="46"/>
      <c r="E28" s="46"/>
      <c r="F28" s="46"/>
      <c r="G28" s="64" t="s">
        <v>24</v>
      </c>
      <c r="H28" s="64"/>
      <c r="I28" s="46"/>
      <c r="J28" s="46"/>
    </row>
    <row r="29" spans="1:10">
      <c r="A29" s="46"/>
      <c r="B29" s="65"/>
      <c r="C29" s="66"/>
      <c r="D29" s="46"/>
      <c r="E29" s="46"/>
      <c r="F29" s="2"/>
      <c r="G29" s="66"/>
      <c r="H29" s="46"/>
      <c r="I29" s="46"/>
      <c r="J29" s="46"/>
    </row>
    <row r="30" spans="1:10" ht="15">
      <c r="A30" s="46"/>
      <c r="B30" s="46"/>
      <c r="C30" s="46"/>
      <c r="D30" s="64" t="s">
        <v>25</v>
      </c>
      <c r="E30" s="46"/>
      <c r="F30" s="2"/>
      <c r="G30" s="2"/>
      <c r="H30" s="46"/>
      <c r="I30" s="46"/>
      <c r="J30" s="46"/>
    </row>
  </sheetData>
  <sheetProtection formatCells="0" formatColumns="0" formatRows="0" insertColumns="0" insertRows="0" insertHyperlinks="0" deleteColumns="0" deleteRows="0" sort="0" autoFilter="0" pivotTables="0"/>
  <mergeCells count="22">
    <mergeCell ref="H26:J26"/>
    <mergeCell ref="B13:D14"/>
    <mergeCell ref="B15:D15"/>
    <mergeCell ref="C6:J6"/>
    <mergeCell ref="I13:I14"/>
    <mergeCell ref="A6:B6"/>
    <mergeCell ref="A7:B7"/>
    <mergeCell ref="A8:B8"/>
    <mergeCell ref="E1:J2"/>
    <mergeCell ref="K15:M15"/>
    <mergeCell ref="A20:D20"/>
    <mergeCell ref="A16:D16"/>
    <mergeCell ref="A17:C17"/>
    <mergeCell ref="A19:C19"/>
    <mergeCell ref="A18:C18"/>
    <mergeCell ref="A3:I3"/>
    <mergeCell ref="A13:A14"/>
    <mergeCell ref="E13:E14"/>
    <mergeCell ref="F13:H13"/>
    <mergeCell ref="E12:I12"/>
    <mergeCell ref="C8:H8"/>
    <mergeCell ref="C5:J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&amp;C&amp;8Tāme &amp;A; Lapa &amp;P(&amp;N)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4"/>
  <sheetViews>
    <sheetView showZeros="0" zoomScale="145" zoomScaleNormal="145" zoomScalePageLayoutView="145" workbookViewId="0">
      <pane ySplit="12" topLeftCell="A13" activePane="bottomLeft" state="frozen"/>
      <selection pane="bottomLeft" activeCell="R4" sqref="R4"/>
    </sheetView>
  </sheetViews>
  <sheetFormatPr defaultColWidth="9.140625" defaultRowHeight="12.75"/>
  <cols>
    <col min="1" max="1" width="3.42578125" customWidth="1"/>
    <col min="2" max="2" width="5.28515625" style="46" customWidth="1"/>
    <col min="3" max="3" width="39.42578125" customWidth="1"/>
    <col min="4" max="4" width="10.28515625" style="46" customWidth="1"/>
    <col min="5" max="5" width="6.28515625" customWidth="1"/>
    <col min="6" max="7" width="8" style="2" customWidth="1"/>
    <col min="8" max="8" width="6.7109375" style="2" customWidth="1"/>
    <col min="9" max="9" width="8.140625" customWidth="1"/>
    <col min="10" max="10" width="8.140625" style="46" customWidth="1"/>
    <col min="11" max="11" width="8.7109375" customWidth="1"/>
    <col min="12" max="12" width="9.7109375" customWidth="1"/>
    <col min="13" max="13" width="9.140625" style="5" customWidth="1"/>
    <col min="14" max="14" width="8.42578125" style="5" customWidth="1"/>
    <col min="15" max="15" width="8.42578125" style="29" customWidth="1"/>
    <col min="16" max="16" width="9.42578125" customWidth="1"/>
    <col min="17" max="17" width="8.7109375" style="29" customWidth="1"/>
    <col min="18" max="18" width="10" style="6" customWidth="1"/>
    <col min="19" max="19" width="11.42578125" customWidth="1"/>
    <col min="20" max="20" width="21.7109375" customWidth="1"/>
    <col min="21" max="21" width="11.7109375" customWidth="1"/>
  </cols>
  <sheetData>
    <row r="1" spans="1:19" s="46" customFormat="1">
      <c r="F1" s="2"/>
      <c r="G1" s="2"/>
      <c r="H1" s="2"/>
      <c r="M1" s="162" t="s">
        <v>46</v>
      </c>
      <c r="N1" s="162"/>
      <c r="O1" s="162"/>
      <c r="P1" s="162"/>
      <c r="Q1" s="162"/>
      <c r="R1" s="162"/>
    </row>
    <row r="2" spans="1:19" s="46" customFormat="1" ht="33" customHeight="1">
      <c r="F2" s="2"/>
      <c r="G2" s="2"/>
      <c r="H2" s="2"/>
      <c r="M2" s="162"/>
      <c r="N2" s="162"/>
      <c r="O2" s="162"/>
      <c r="P2" s="162"/>
      <c r="Q2" s="162"/>
      <c r="R2" s="162"/>
    </row>
    <row r="3" spans="1:19" ht="7.5" hidden="1" customHeight="1">
      <c r="A3" s="46"/>
      <c r="C3" s="46"/>
      <c r="E3" s="46"/>
      <c r="I3" s="46"/>
      <c r="K3" s="46"/>
      <c r="L3" s="46"/>
      <c r="M3" s="162"/>
      <c r="N3" s="162"/>
      <c r="O3" s="162"/>
      <c r="P3" s="162"/>
      <c r="Q3" s="162"/>
      <c r="R3" s="162"/>
      <c r="S3" s="46"/>
    </row>
    <row r="4" spans="1:19" ht="13.5" customHeight="1">
      <c r="A4" s="1"/>
      <c r="B4" s="1"/>
      <c r="C4" s="163" t="s">
        <v>47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P4" s="46"/>
      <c r="S4" s="46"/>
    </row>
    <row r="5" spans="1:19" ht="15" customHeight="1">
      <c r="A5" s="46"/>
      <c r="C5" s="3" t="s">
        <v>8</v>
      </c>
      <c r="D5" s="136" t="s">
        <v>9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46"/>
      <c r="R5" s="8"/>
      <c r="S5" s="46"/>
    </row>
    <row r="6" spans="1:19" ht="12" customHeight="1">
      <c r="A6" s="46"/>
      <c r="C6" s="7" t="s">
        <v>48</v>
      </c>
      <c r="D6" s="136" t="s">
        <v>7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46"/>
      <c r="S6" s="46"/>
    </row>
    <row r="7" spans="1:19" ht="35.25" customHeight="1">
      <c r="A7" s="46"/>
      <c r="C7" s="51" t="s">
        <v>49</v>
      </c>
      <c r="D7" s="148" t="s">
        <v>3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46"/>
      <c r="S7" s="46"/>
    </row>
    <row r="8" spans="1:19" ht="12" customHeight="1">
      <c r="A8" s="46"/>
      <c r="C8" s="7" t="s">
        <v>50</v>
      </c>
      <c r="D8" s="170" t="s">
        <v>51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46"/>
      <c r="S8" s="46"/>
    </row>
    <row r="9" spans="1:19" ht="24" customHeight="1">
      <c r="A9" s="46"/>
      <c r="C9" s="3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46"/>
      <c r="S9" s="46"/>
    </row>
    <row r="10" spans="1:19" ht="15.75" customHeight="1" thickBot="1">
      <c r="A10" s="46"/>
      <c r="C10" s="28" t="s">
        <v>52</v>
      </c>
      <c r="D10" s="28"/>
      <c r="E10" s="11"/>
      <c r="F10" s="11"/>
      <c r="G10" s="11"/>
      <c r="H10" s="11"/>
      <c r="I10" s="46"/>
      <c r="K10" s="46"/>
      <c r="L10" s="164" t="s">
        <v>53</v>
      </c>
      <c r="M10" s="164"/>
      <c r="N10" s="164"/>
      <c r="O10" s="164"/>
      <c r="P10" s="10"/>
      <c r="Q10" s="9" t="s">
        <v>54</v>
      </c>
      <c r="R10" s="27">
        <f>R31</f>
        <v>25270.34</v>
      </c>
      <c r="S10" s="46"/>
    </row>
    <row r="11" spans="1:19" s="4" customFormat="1" ht="13.35" customHeight="1">
      <c r="A11" s="175" t="s">
        <v>55</v>
      </c>
      <c r="B11" s="183" t="s">
        <v>56</v>
      </c>
      <c r="C11" s="177" t="s">
        <v>57</v>
      </c>
      <c r="D11" s="168" t="s">
        <v>58</v>
      </c>
      <c r="E11" s="179" t="s">
        <v>59</v>
      </c>
      <c r="F11" s="181" t="s">
        <v>60</v>
      </c>
      <c r="G11" s="181" t="s">
        <v>61</v>
      </c>
      <c r="H11" s="167" t="s">
        <v>62</v>
      </c>
      <c r="I11" s="167"/>
      <c r="J11" s="167"/>
      <c r="K11" s="167"/>
      <c r="L11" s="167"/>
      <c r="M11" s="167"/>
      <c r="N11" s="116"/>
      <c r="O11" s="165" t="s">
        <v>63</v>
      </c>
      <c r="P11" s="165"/>
      <c r="Q11" s="165"/>
      <c r="R11" s="166"/>
      <c r="S11" s="53"/>
    </row>
    <row r="12" spans="1:19" s="4" customFormat="1" ht="58.5" customHeight="1" thickBot="1">
      <c r="A12" s="176"/>
      <c r="B12" s="184"/>
      <c r="C12" s="178"/>
      <c r="D12" s="169"/>
      <c r="E12" s="180"/>
      <c r="F12" s="182"/>
      <c r="G12" s="182"/>
      <c r="H12" s="117" t="s">
        <v>64</v>
      </c>
      <c r="I12" s="54" t="s">
        <v>65</v>
      </c>
      <c r="J12" s="54" t="s">
        <v>66</v>
      </c>
      <c r="K12" s="54" t="s">
        <v>67</v>
      </c>
      <c r="L12" s="54" t="s">
        <v>68</v>
      </c>
      <c r="M12" s="54" t="s">
        <v>69</v>
      </c>
      <c r="N12" s="43" t="s">
        <v>64</v>
      </c>
      <c r="O12" s="54" t="s">
        <v>70</v>
      </c>
      <c r="P12" s="54" t="s">
        <v>67</v>
      </c>
      <c r="Q12" s="54" t="s">
        <v>68</v>
      </c>
      <c r="R12" s="44" t="s">
        <v>71</v>
      </c>
      <c r="S12" s="53"/>
    </row>
    <row r="13" spans="1:19" s="4" customFormat="1" ht="35.25" customHeight="1">
      <c r="A13" s="95">
        <v>1</v>
      </c>
      <c r="B13" s="69"/>
      <c r="C13" s="70" t="s">
        <v>72</v>
      </c>
      <c r="D13" s="70"/>
      <c r="E13" s="71"/>
      <c r="F13" s="72"/>
      <c r="G13" s="73"/>
      <c r="H13" s="74"/>
      <c r="I13" s="75"/>
      <c r="J13" s="75"/>
      <c r="K13" s="76"/>
      <c r="L13" s="75"/>
      <c r="M13" s="77"/>
      <c r="N13" s="74"/>
      <c r="O13" s="78"/>
      <c r="P13" s="78"/>
      <c r="Q13" s="78"/>
      <c r="R13" s="79"/>
      <c r="S13" s="53"/>
    </row>
    <row r="14" spans="1:19" s="53" customFormat="1" ht="23.25" customHeight="1">
      <c r="A14" s="95">
        <v>2</v>
      </c>
      <c r="B14" s="80" t="s">
        <v>73</v>
      </c>
      <c r="C14" s="57" t="s">
        <v>74</v>
      </c>
      <c r="D14" s="111" t="s">
        <v>75</v>
      </c>
      <c r="E14" s="56"/>
      <c r="F14" s="45"/>
      <c r="G14" s="55"/>
      <c r="H14" s="67"/>
      <c r="I14" s="59">
        <v>6.93</v>
      </c>
      <c r="J14" s="59">
        <v>11.74</v>
      </c>
      <c r="K14" s="42"/>
      <c r="L14" s="40"/>
      <c r="M14" s="39">
        <f t="shared" ref="M14" si="0">I14+K14+L14+J14</f>
        <v>18.670000000000002</v>
      </c>
      <c r="N14" s="50">
        <f t="shared" ref="N14" si="1">ROUND(H14*F14,2)</f>
        <v>0</v>
      </c>
      <c r="O14" s="37">
        <f>ROUND((J14+I14)*F14,2)</f>
        <v>0</v>
      </c>
      <c r="P14" s="37">
        <f>ROUND(K14*F14,2)</f>
        <v>0</v>
      </c>
      <c r="Q14" s="37">
        <f>ROUND(L14*F14,2)</f>
        <v>0</v>
      </c>
      <c r="R14" s="41">
        <f>Q14+P14+O14</f>
        <v>0</v>
      </c>
    </row>
    <row r="15" spans="1:19" s="53" customFormat="1" ht="44.1" customHeight="1">
      <c r="A15" s="95">
        <v>24</v>
      </c>
      <c r="B15" s="80" t="s">
        <v>73</v>
      </c>
      <c r="C15" s="57" t="s">
        <v>76</v>
      </c>
      <c r="D15" s="111" t="s">
        <v>75</v>
      </c>
      <c r="E15" s="56"/>
      <c r="F15" s="45"/>
      <c r="G15" s="55"/>
      <c r="H15" s="67"/>
      <c r="I15" s="59">
        <v>6.93</v>
      </c>
      <c r="J15" s="59">
        <v>11.74</v>
      </c>
      <c r="K15" s="42"/>
      <c r="L15" s="40"/>
      <c r="M15" s="39">
        <f>I15+K15+L15+J15</f>
        <v>18.670000000000002</v>
      </c>
      <c r="N15" s="50">
        <f t="shared" ref="N15:N30" si="2">ROUND(H15*F15,2)</f>
        <v>0</v>
      </c>
      <c r="O15" s="37">
        <f>ROUND((J15+I15)*F15,2)</f>
        <v>0</v>
      </c>
      <c r="P15" s="37">
        <f t="shared" ref="P15:P30" si="3">ROUND(K15*F15,2)</f>
        <v>0</v>
      </c>
      <c r="Q15" s="37">
        <f t="shared" ref="Q15:Q30" si="4">ROUND(L15*F15,2)</f>
        <v>0</v>
      </c>
      <c r="R15" s="41">
        <f t="shared" ref="R15:R30" si="5">Q15+P15+O15</f>
        <v>0</v>
      </c>
    </row>
    <row r="16" spans="1:19" s="53" customFormat="1" ht="39" customHeight="1">
      <c r="A16" s="95">
        <v>25</v>
      </c>
      <c r="B16" s="96"/>
      <c r="C16" s="97" t="s">
        <v>77</v>
      </c>
      <c r="D16" s="88"/>
      <c r="E16" s="89" t="s">
        <v>78</v>
      </c>
      <c r="F16" s="90">
        <v>389.5</v>
      </c>
      <c r="G16" s="91">
        <f>I16+J16</f>
        <v>6.93</v>
      </c>
      <c r="H16" s="94">
        <v>1</v>
      </c>
      <c r="I16" s="92">
        <v>6.93</v>
      </c>
      <c r="J16" s="92"/>
      <c r="K16" s="93"/>
      <c r="L16" s="92">
        <v>2.91</v>
      </c>
      <c r="M16" s="39">
        <f>I16+K16+L16+J16</f>
        <v>9.84</v>
      </c>
      <c r="N16" s="50">
        <f t="shared" si="2"/>
        <v>389.5</v>
      </c>
      <c r="O16" s="37">
        <f>ROUND((J16+I16)*F16,2)</f>
        <v>2699.24</v>
      </c>
      <c r="P16" s="37">
        <f t="shared" si="3"/>
        <v>0</v>
      </c>
      <c r="Q16" s="37">
        <f t="shared" si="4"/>
        <v>1133.45</v>
      </c>
      <c r="R16" s="41">
        <f t="shared" si="5"/>
        <v>3832.6899999999996</v>
      </c>
      <c r="S16" s="108"/>
    </row>
    <row r="17" spans="1:21" s="53" customFormat="1" ht="31.5" customHeight="1">
      <c r="A17" s="95">
        <v>26</v>
      </c>
      <c r="B17" s="98"/>
      <c r="C17" s="99" t="s">
        <v>79</v>
      </c>
      <c r="D17" s="58"/>
      <c r="E17" s="56" t="s">
        <v>80</v>
      </c>
      <c r="F17" s="104">
        <v>326</v>
      </c>
      <c r="G17" s="55">
        <f>I17+J17</f>
        <v>0</v>
      </c>
      <c r="H17" s="50"/>
      <c r="I17" s="55"/>
      <c r="J17" s="55"/>
      <c r="K17" s="40">
        <v>19.96</v>
      </c>
      <c r="L17" s="40"/>
      <c r="M17" s="39">
        <f>I17+K17+L17</f>
        <v>19.96</v>
      </c>
      <c r="N17" s="50">
        <f t="shared" si="2"/>
        <v>0</v>
      </c>
      <c r="O17" s="37">
        <f>ROUND((J17+I17)*F17,2)</f>
        <v>0</v>
      </c>
      <c r="P17" s="37">
        <f t="shared" si="3"/>
        <v>6506.96</v>
      </c>
      <c r="Q17" s="37">
        <f t="shared" si="4"/>
        <v>0</v>
      </c>
      <c r="R17" s="41">
        <f t="shared" si="5"/>
        <v>6506.96</v>
      </c>
    </row>
    <row r="18" spans="1:21" s="53" customFormat="1" ht="43.5" customHeight="1">
      <c r="A18" s="95">
        <v>27</v>
      </c>
      <c r="B18" s="98"/>
      <c r="C18" s="99" t="s">
        <v>81</v>
      </c>
      <c r="D18" s="103"/>
      <c r="E18" s="56" t="s">
        <v>78</v>
      </c>
      <c r="F18" s="104">
        <v>150</v>
      </c>
      <c r="G18" s="55">
        <f>I18+J18</f>
        <v>11.74</v>
      </c>
      <c r="H18" s="50">
        <v>1</v>
      </c>
      <c r="I18" s="55"/>
      <c r="J18" s="40">
        <v>11.74</v>
      </c>
      <c r="K18" s="40"/>
      <c r="L18" s="37">
        <v>24.77</v>
      </c>
      <c r="M18" s="105">
        <f>J18+K18+L18+I18</f>
        <v>36.51</v>
      </c>
      <c r="N18" s="67">
        <f t="shared" si="2"/>
        <v>150</v>
      </c>
      <c r="O18" s="106">
        <f>ROUND((I18+J18)*F18,2)</f>
        <v>1761</v>
      </c>
      <c r="P18" s="106">
        <f t="shared" si="3"/>
        <v>0</v>
      </c>
      <c r="Q18" s="106">
        <f t="shared" si="4"/>
        <v>3715.5</v>
      </c>
      <c r="R18" s="107">
        <f t="shared" si="5"/>
        <v>5476.5</v>
      </c>
    </row>
    <row r="19" spans="1:21" s="53" customFormat="1" ht="26.25" customHeight="1">
      <c r="A19" s="95">
        <v>28</v>
      </c>
      <c r="B19" s="80" t="s">
        <v>73</v>
      </c>
      <c r="C19" s="57" t="s">
        <v>82</v>
      </c>
      <c r="D19" s="111" t="s">
        <v>83</v>
      </c>
      <c r="E19" s="56"/>
      <c r="F19" s="45"/>
      <c r="G19" s="55"/>
      <c r="H19" s="67"/>
      <c r="I19" s="59">
        <v>6.93</v>
      </c>
      <c r="J19" s="59">
        <v>11.74</v>
      </c>
      <c r="K19" s="42"/>
      <c r="L19" s="40"/>
      <c r="M19" s="39">
        <f>I19+K19+L19+J19</f>
        <v>18.670000000000002</v>
      </c>
      <c r="N19" s="50">
        <f t="shared" si="2"/>
        <v>0</v>
      </c>
      <c r="O19" s="37">
        <f>ROUND((J19+I19)*F19,2)</f>
        <v>0</v>
      </c>
      <c r="P19" s="37">
        <f t="shared" si="3"/>
        <v>0</v>
      </c>
      <c r="Q19" s="37">
        <f t="shared" si="4"/>
        <v>0</v>
      </c>
      <c r="R19" s="41">
        <f t="shared" si="5"/>
        <v>0</v>
      </c>
    </row>
    <row r="20" spans="1:21" s="53" customFormat="1" ht="39" customHeight="1">
      <c r="A20" s="95">
        <v>29</v>
      </c>
      <c r="B20" s="96"/>
      <c r="C20" s="97" t="s">
        <v>84</v>
      </c>
      <c r="D20" s="88"/>
      <c r="E20" s="89" t="s">
        <v>78</v>
      </c>
      <c r="F20" s="90">
        <v>77.5</v>
      </c>
      <c r="G20" s="91">
        <f>I20+J20</f>
        <v>6.93</v>
      </c>
      <c r="H20" s="94">
        <v>1</v>
      </c>
      <c r="I20" s="92">
        <v>6.93</v>
      </c>
      <c r="J20" s="92"/>
      <c r="K20" s="93"/>
      <c r="L20" s="92">
        <v>2.91</v>
      </c>
      <c r="M20" s="39">
        <f>I20+K20+L20+J20</f>
        <v>9.84</v>
      </c>
      <c r="N20" s="50">
        <f t="shared" si="2"/>
        <v>77.5</v>
      </c>
      <c r="O20" s="37">
        <f>ROUND((J20+I20)*F20,2)</f>
        <v>537.08000000000004</v>
      </c>
      <c r="P20" s="37">
        <f t="shared" si="3"/>
        <v>0</v>
      </c>
      <c r="Q20" s="37">
        <f t="shared" si="4"/>
        <v>225.53</v>
      </c>
      <c r="R20" s="41">
        <f t="shared" si="5"/>
        <v>762.61</v>
      </c>
      <c r="S20" s="108"/>
    </row>
    <row r="21" spans="1:21" s="53" customFormat="1" ht="27.75" customHeight="1">
      <c r="A21" s="95">
        <v>30</v>
      </c>
      <c r="B21" s="98"/>
      <c r="C21" s="99" t="s">
        <v>79</v>
      </c>
      <c r="D21" s="58"/>
      <c r="E21" s="56" t="s">
        <v>80</v>
      </c>
      <c r="F21" s="104">
        <v>39.6</v>
      </c>
      <c r="G21" s="55">
        <f>I21+J21</f>
        <v>0</v>
      </c>
      <c r="H21" s="50"/>
      <c r="I21" s="55"/>
      <c r="J21" s="55"/>
      <c r="K21" s="40">
        <v>19.96</v>
      </c>
      <c r="L21" s="40"/>
      <c r="M21" s="39">
        <f>I21+K21+L21</f>
        <v>19.96</v>
      </c>
      <c r="N21" s="50">
        <f t="shared" si="2"/>
        <v>0</v>
      </c>
      <c r="O21" s="37">
        <f>ROUND((J21+I21)*F21,2)</f>
        <v>0</v>
      </c>
      <c r="P21" s="37">
        <f t="shared" si="3"/>
        <v>790.42</v>
      </c>
      <c r="Q21" s="37">
        <f t="shared" si="4"/>
        <v>0</v>
      </c>
      <c r="R21" s="41">
        <f t="shared" si="5"/>
        <v>790.42</v>
      </c>
    </row>
    <row r="22" spans="1:21" s="53" customFormat="1" ht="31.5" customHeight="1">
      <c r="A22" s="95">
        <v>31</v>
      </c>
      <c r="B22" s="98"/>
      <c r="C22" s="99" t="s">
        <v>85</v>
      </c>
      <c r="D22" s="103"/>
      <c r="E22" s="56" t="s">
        <v>78</v>
      </c>
      <c r="F22" s="104">
        <v>16</v>
      </c>
      <c r="G22" s="55">
        <f>I22+J22</f>
        <v>11.74</v>
      </c>
      <c r="H22" s="50">
        <v>1</v>
      </c>
      <c r="I22" s="55"/>
      <c r="J22" s="40">
        <v>11.74</v>
      </c>
      <c r="K22" s="40"/>
      <c r="L22" s="37">
        <v>24.77</v>
      </c>
      <c r="M22" s="105">
        <f>J22+K22+L22+I22</f>
        <v>36.51</v>
      </c>
      <c r="N22" s="67">
        <f t="shared" si="2"/>
        <v>16</v>
      </c>
      <c r="O22" s="106">
        <f>ROUND((I22+J22)*F22,2)</f>
        <v>187.84</v>
      </c>
      <c r="P22" s="106">
        <f t="shared" si="3"/>
        <v>0</v>
      </c>
      <c r="Q22" s="106">
        <f t="shared" si="4"/>
        <v>396.32</v>
      </c>
      <c r="R22" s="107">
        <f t="shared" si="5"/>
        <v>584.16</v>
      </c>
    </row>
    <row r="23" spans="1:21" s="53" customFormat="1" ht="36" customHeight="1">
      <c r="A23" s="95">
        <v>32</v>
      </c>
      <c r="B23" s="80" t="s">
        <v>73</v>
      </c>
      <c r="C23" s="57" t="s">
        <v>86</v>
      </c>
      <c r="D23" s="111" t="s">
        <v>75</v>
      </c>
      <c r="E23" s="56"/>
      <c r="F23" s="45"/>
      <c r="G23" s="55"/>
      <c r="H23" s="67"/>
      <c r="I23" s="59">
        <v>6.93</v>
      </c>
      <c r="J23" s="59">
        <v>11.74</v>
      </c>
      <c r="K23" s="42"/>
      <c r="L23" s="40"/>
      <c r="M23" s="39">
        <f>I23+K23+L23+J23</f>
        <v>18.670000000000002</v>
      </c>
      <c r="N23" s="50">
        <f t="shared" si="2"/>
        <v>0</v>
      </c>
      <c r="O23" s="37">
        <f>ROUND((J23+I23)*F23,2)</f>
        <v>0</v>
      </c>
      <c r="P23" s="37">
        <f t="shared" si="3"/>
        <v>0</v>
      </c>
      <c r="Q23" s="37">
        <f t="shared" si="4"/>
        <v>0</v>
      </c>
      <c r="R23" s="41">
        <f t="shared" si="5"/>
        <v>0</v>
      </c>
    </row>
    <row r="24" spans="1:21" s="53" customFormat="1" ht="26.25" customHeight="1">
      <c r="A24" s="95">
        <v>33</v>
      </c>
      <c r="B24" s="96"/>
      <c r="C24" s="97" t="s">
        <v>87</v>
      </c>
      <c r="D24" s="88"/>
      <c r="E24" s="89" t="s">
        <v>78</v>
      </c>
      <c r="F24" s="110">
        <v>135</v>
      </c>
      <c r="G24" s="91">
        <f>I24+J24</f>
        <v>6.93</v>
      </c>
      <c r="H24" s="94">
        <v>1</v>
      </c>
      <c r="I24" s="92">
        <v>6.93</v>
      </c>
      <c r="J24" s="92"/>
      <c r="K24" s="93"/>
      <c r="L24" s="92">
        <v>2.91</v>
      </c>
      <c r="M24" s="39">
        <f>I24+K24+L24+J24</f>
        <v>9.84</v>
      </c>
      <c r="N24" s="50">
        <f t="shared" si="2"/>
        <v>135</v>
      </c>
      <c r="O24" s="37">
        <f>ROUND((J24+I24)*F24,2)</f>
        <v>935.55</v>
      </c>
      <c r="P24" s="37">
        <f t="shared" si="3"/>
        <v>0</v>
      </c>
      <c r="Q24" s="37">
        <f t="shared" si="4"/>
        <v>392.85</v>
      </c>
      <c r="R24" s="41">
        <f t="shared" si="5"/>
        <v>1328.4</v>
      </c>
      <c r="S24" s="108"/>
    </row>
    <row r="25" spans="1:21" s="53" customFormat="1" ht="27.75" customHeight="1">
      <c r="A25" s="95">
        <v>34</v>
      </c>
      <c r="B25" s="98"/>
      <c r="C25" s="99" t="s">
        <v>79</v>
      </c>
      <c r="D25" s="58"/>
      <c r="E25" s="56" t="s">
        <v>80</v>
      </c>
      <c r="F25" s="109">
        <v>90.44</v>
      </c>
      <c r="G25" s="55">
        <f>I25+J25</f>
        <v>0</v>
      </c>
      <c r="H25" s="50"/>
      <c r="I25" s="55"/>
      <c r="J25" s="55"/>
      <c r="K25" s="40">
        <v>19.96</v>
      </c>
      <c r="L25" s="40"/>
      <c r="M25" s="39">
        <f>I25+K25+L25</f>
        <v>19.96</v>
      </c>
      <c r="N25" s="50">
        <f t="shared" si="2"/>
        <v>0</v>
      </c>
      <c r="O25" s="37">
        <f>ROUND((J25+I25)*F25,2)</f>
        <v>0</v>
      </c>
      <c r="P25" s="37">
        <f t="shared" si="3"/>
        <v>1805.18</v>
      </c>
      <c r="Q25" s="37">
        <f t="shared" si="4"/>
        <v>0</v>
      </c>
      <c r="R25" s="41">
        <f t="shared" si="5"/>
        <v>1805.18</v>
      </c>
    </row>
    <row r="26" spans="1:21" s="53" customFormat="1" ht="42" customHeight="1">
      <c r="A26" s="95">
        <v>35</v>
      </c>
      <c r="B26" s="98"/>
      <c r="C26" s="99" t="s">
        <v>81</v>
      </c>
      <c r="D26" s="103"/>
      <c r="E26" s="56" t="s">
        <v>78</v>
      </c>
      <c r="F26" s="109">
        <v>43</v>
      </c>
      <c r="G26" s="55">
        <f>I26+J26</f>
        <v>11.74</v>
      </c>
      <c r="H26" s="50">
        <v>1</v>
      </c>
      <c r="I26" s="55"/>
      <c r="J26" s="40">
        <v>11.74</v>
      </c>
      <c r="K26" s="40"/>
      <c r="L26" s="37">
        <v>20.149999999999999</v>
      </c>
      <c r="M26" s="105">
        <f>J26+K26+L26+I26</f>
        <v>31.89</v>
      </c>
      <c r="N26" s="67">
        <f t="shared" si="2"/>
        <v>43</v>
      </c>
      <c r="O26" s="106">
        <f>ROUND((I26+J26)*F26,2)</f>
        <v>504.82</v>
      </c>
      <c r="P26" s="106">
        <f t="shared" si="3"/>
        <v>0</v>
      </c>
      <c r="Q26" s="106">
        <f t="shared" si="4"/>
        <v>866.45</v>
      </c>
      <c r="R26" s="107">
        <f t="shared" si="5"/>
        <v>1371.27</v>
      </c>
    </row>
    <row r="27" spans="1:21" s="53" customFormat="1" ht="36" customHeight="1">
      <c r="A27" s="95">
        <v>36</v>
      </c>
      <c r="B27" s="80" t="s">
        <v>73</v>
      </c>
      <c r="C27" s="57" t="s">
        <v>88</v>
      </c>
      <c r="D27" s="111" t="s">
        <v>75</v>
      </c>
      <c r="E27" s="56"/>
      <c r="F27" s="45"/>
      <c r="G27" s="55"/>
      <c r="H27" s="67"/>
      <c r="I27" s="59">
        <v>6.93</v>
      </c>
      <c r="J27" s="59">
        <v>11.74</v>
      </c>
      <c r="K27" s="42"/>
      <c r="L27" s="40"/>
      <c r="M27" s="39">
        <f>I27+K27+L27+J27</f>
        <v>18.670000000000002</v>
      </c>
      <c r="N27" s="50">
        <f t="shared" si="2"/>
        <v>0</v>
      </c>
      <c r="O27" s="37">
        <f>ROUND((J27+I27)*F27,2)</f>
        <v>0</v>
      </c>
      <c r="P27" s="37">
        <f t="shared" si="3"/>
        <v>0</v>
      </c>
      <c r="Q27" s="37">
        <f t="shared" si="4"/>
        <v>0</v>
      </c>
      <c r="R27" s="41">
        <f t="shared" si="5"/>
        <v>0</v>
      </c>
    </row>
    <row r="28" spans="1:21" s="53" customFormat="1" ht="24.75" customHeight="1">
      <c r="A28" s="95">
        <v>37</v>
      </c>
      <c r="B28" s="96"/>
      <c r="C28" s="97" t="s">
        <v>87</v>
      </c>
      <c r="D28" s="88"/>
      <c r="E28" s="89" t="s">
        <v>78</v>
      </c>
      <c r="F28" s="110">
        <v>85</v>
      </c>
      <c r="G28" s="91">
        <f>I28+J28</f>
        <v>6.93</v>
      </c>
      <c r="H28" s="94">
        <v>1</v>
      </c>
      <c r="I28" s="92">
        <v>6.93</v>
      </c>
      <c r="J28" s="92"/>
      <c r="K28" s="93"/>
      <c r="L28" s="92">
        <v>2.91</v>
      </c>
      <c r="M28" s="39">
        <f>I28+K28+L28+J28</f>
        <v>9.84</v>
      </c>
      <c r="N28" s="50">
        <f t="shared" si="2"/>
        <v>85</v>
      </c>
      <c r="O28" s="37">
        <f>ROUND((J28+I28)*F28,2)</f>
        <v>589.04999999999995</v>
      </c>
      <c r="P28" s="37">
        <f t="shared" si="3"/>
        <v>0</v>
      </c>
      <c r="Q28" s="37">
        <f t="shared" si="4"/>
        <v>247.35</v>
      </c>
      <c r="R28" s="41">
        <f t="shared" si="5"/>
        <v>836.4</v>
      </c>
      <c r="S28" s="108"/>
    </row>
    <row r="29" spans="1:21" s="53" customFormat="1" ht="30" customHeight="1">
      <c r="A29" s="95">
        <v>38</v>
      </c>
      <c r="B29" s="98"/>
      <c r="C29" s="99" t="s">
        <v>79</v>
      </c>
      <c r="D29" s="58"/>
      <c r="E29" s="56" t="s">
        <v>80</v>
      </c>
      <c r="F29" s="109">
        <v>56</v>
      </c>
      <c r="G29" s="55">
        <f>I29+J29</f>
        <v>0</v>
      </c>
      <c r="H29" s="50"/>
      <c r="I29" s="55"/>
      <c r="J29" s="55"/>
      <c r="K29" s="40">
        <v>19.96</v>
      </c>
      <c r="L29" s="40"/>
      <c r="M29" s="39">
        <f>I29+K29+L29</f>
        <v>19.96</v>
      </c>
      <c r="N29" s="50">
        <f t="shared" si="2"/>
        <v>0</v>
      </c>
      <c r="O29" s="37">
        <f>ROUND((J29+I29)*F29,2)</f>
        <v>0</v>
      </c>
      <c r="P29" s="37">
        <f t="shared" si="3"/>
        <v>1117.76</v>
      </c>
      <c r="Q29" s="37">
        <f t="shared" si="4"/>
        <v>0</v>
      </c>
      <c r="R29" s="41">
        <f t="shared" si="5"/>
        <v>1117.76</v>
      </c>
    </row>
    <row r="30" spans="1:21" s="53" customFormat="1" ht="27" customHeight="1">
      <c r="A30" s="95">
        <v>39</v>
      </c>
      <c r="B30" s="98"/>
      <c r="C30" s="99" t="s">
        <v>85</v>
      </c>
      <c r="D30" s="103"/>
      <c r="E30" s="56" t="s">
        <v>78</v>
      </c>
      <c r="F30" s="109">
        <v>23.5</v>
      </c>
      <c r="G30" s="55">
        <f>I30+J30</f>
        <v>11.74</v>
      </c>
      <c r="H30" s="50">
        <v>1</v>
      </c>
      <c r="I30" s="55"/>
      <c r="J30" s="40">
        <v>11.74</v>
      </c>
      <c r="K30" s="40"/>
      <c r="L30" s="37">
        <v>24.77</v>
      </c>
      <c r="M30" s="105">
        <f>J30+K30+L30+I30</f>
        <v>36.51</v>
      </c>
      <c r="N30" s="67">
        <f t="shared" si="2"/>
        <v>23.5</v>
      </c>
      <c r="O30" s="106">
        <f>ROUND((I30+J30)*F30,2)</f>
        <v>275.89</v>
      </c>
      <c r="P30" s="106">
        <f t="shared" si="3"/>
        <v>0</v>
      </c>
      <c r="Q30" s="106">
        <f t="shared" si="4"/>
        <v>582.1</v>
      </c>
      <c r="R30" s="107">
        <f t="shared" si="5"/>
        <v>857.99</v>
      </c>
    </row>
    <row r="31" spans="1:21" ht="15.75" customHeight="1" thickBot="1">
      <c r="A31" s="173" t="s">
        <v>89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87">
        <f>SUM(N14:N30)</f>
        <v>919.5</v>
      </c>
      <c r="O31" s="87">
        <f>SUM(O14:O30)</f>
        <v>7490.47</v>
      </c>
      <c r="P31" s="87">
        <f>SUM(P14:P30)</f>
        <v>10220.32</v>
      </c>
      <c r="Q31" s="87">
        <f>SUM(Q14:Q30)</f>
        <v>7559.55</v>
      </c>
      <c r="R31" s="87">
        <f>SUM(R14:R30)</f>
        <v>25270.34</v>
      </c>
      <c r="S31" s="46"/>
      <c r="T31" s="46"/>
      <c r="U31" s="84"/>
    </row>
    <row r="32" spans="1:21" ht="12" customHeight="1">
      <c r="A32" s="46"/>
      <c r="C32" s="46"/>
      <c r="E32" s="46"/>
      <c r="I32" s="46"/>
      <c r="K32" s="46"/>
      <c r="L32" s="46"/>
      <c r="M32" s="48"/>
      <c r="N32" s="48"/>
      <c r="P32" s="46"/>
      <c r="S32" s="46"/>
      <c r="T32" s="46"/>
      <c r="U32" s="84"/>
    </row>
    <row r="33" spans="1:21">
      <c r="A33" s="46"/>
      <c r="C33" s="49"/>
      <c r="E33" s="46"/>
      <c r="I33" s="46"/>
      <c r="K33" s="46"/>
      <c r="L33" s="46"/>
      <c r="M33" s="48"/>
      <c r="N33" s="48"/>
      <c r="P33" s="46"/>
      <c r="S33" s="46"/>
      <c r="T33" s="46"/>
      <c r="U33" s="68"/>
    </row>
    <row r="34" spans="1:21" ht="15.75">
      <c r="A34" s="46"/>
      <c r="C34" s="46"/>
      <c r="D34" s="24"/>
      <c r="E34" s="172" t="s">
        <v>44</v>
      </c>
      <c r="F34" s="172"/>
      <c r="G34" s="52" t="s">
        <v>45</v>
      </c>
      <c r="H34" s="49"/>
      <c r="I34" s="13"/>
      <c r="J34" s="49"/>
      <c r="K34" s="49"/>
      <c r="L34" s="46"/>
      <c r="M34" s="46"/>
      <c r="N34" s="48"/>
      <c r="P34" s="46"/>
      <c r="S34" s="46"/>
      <c r="T34" s="82"/>
      <c r="U34" s="81"/>
    </row>
    <row r="35" spans="1:21" ht="15">
      <c r="A35" s="46"/>
      <c r="B35" s="62" t="s">
        <v>18</v>
      </c>
      <c r="C35" s="61"/>
      <c r="E35" s="46"/>
      <c r="H35" s="46"/>
      <c r="I35" s="46"/>
      <c r="K35" s="46"/>
      <c r="L35" s="46"/>
      <c r="M35" s="46"/>
      <c r="N35" s="46"/>
      <c r="O35" s="63" t="s">
        <v>19</v>
      </c>
      <c r="P35" s="46"/>
      <c r="Q35" s="46"/>
      <c r="S35" s="46"/>
      <c r="T35" s="82"/>
      <c r="U35" s="81"/>
    </row>
    <row r="36" spans="1:21" ht="15">
      <c r="A36" s="46"/>
      <c r="B36" s="64" t="s">
        <v>20</v>
      </c>
      <c r="C36" s="61"/>
      <c r="E36" s="46"/>
      <c r="H36" s="46"/>
      <c r="I36" s="46"/>
      <c r="K36" s="46"/>
      <c r="L36" s="46"/>
      <c r="M36" s="46"/>
      <c r="N36" s="46"/>
      <c r="O36" s="113" t="s">
        <v>7</v>
      </c>
      <c r="P36" s="46"/>
      <c r="Q36" s="46"/>
      <c r="S36" s="46"/>
      <c r="T36" s="82"/>
      <c r="U36" s="81"/>
    </row>
    <row r="37" spans="1:21" ht="15">
      <c r="A37" s="46"/>
      <c r="B37" s="64" t="s">
        <v>21</v>
      </c>
      <c r="C37" s="61"/>
      <c r="E37" s="46"/>
      <c r="H37" s="46"/>
      <c r="I37" s="46"/>
      <c r="K37" s="46"/>
      <c r="L37" s="46"/>
      <c r="M37" s="46"/>
      <c r="N37" s="46"/>
      <c r="O37" s="119" t="s">
        <v>22</v>
      </c>
      <c r="P37" s="119"/>
      <c r="Q37" s="119"/>
      <c r="S37" s="46"/>
      <c r="T37" s="60"/>
      <c r="U37" s="60"/>
    </row>
    <row r="38" spans="1:21" ht="15">
      <c r="A38" s="46"/>
      <c r="B38" s="64"/>
      <c r="C38" s="61"/>
      <c r="E38" s="46"/>
      <c r="I38" s="46"/>
      <c r="K38" s="46"/>
      <c r="L38" s="46"/>
      <c r="M38" s="46"/>
      <c r="N38" s="46"/>
      <c r="O38" s="46"/>
      <c r="P38" s="46"/>
      <c r="Q38" s="46"/>
      <c r="S38" s="46"/>
      <c r="T38" s="46"/>
      <c r="U38" s="85"/>
    </row>
    <row r="39" spans="1:21" ht="15">
      <c r="A39" s="46"/>
      <c r="B39" s="64" t="s">
        <v>23</v>
      </c>
      <c r="C39" s="61"/>
      <c r="E39" s="46"/>
      <c r="H39" s="46"/>
      <c r="I39" s="46"/>
      <c r="K39" s="46"/>
      <c r="L39" s="46"/>
      <c r="M39" s="46"/>
      <c r="N39" s="64" t="s">
        <v>24</v>
      </c>
      <c r="O39" s="64"/>
      <c r="P39" s="46"/>
      <c r="Q39" s="46"/>
      <c r="S39" s="46"/>
      <c r="T39" s="53"/>
      <c r="U39" s="83"/>
    </row>
    <row r="40" spans="1:21">
      <c r="A40" s="46"/>
      <c r="B40" s="65"/>
      <c r="C40" s="66"/>
      <c r="E40" s="46"/>
      <c r="I40" s="46"/>
      <c r="K40" s="46"/>
      <c r="L40" s="46"/>
      <c r="M40" s="46"/>
      <c r="N40" s="66"/>
      <c r="O40" s="46"/>
      <c r="P40" s="46"/>
      <c r="Q40" s="46"/>
      <c r="S40" s="46"/>
      <c r="T40" s="46"/>
      <c r="U40" s="84"/>
    </row>
    <row r="41" spans="1:21" ht="15">
      <c r="A41" s="46"/>
      <c r="B41" s="65"/>
      <c r="C41" s="46"/>
      <c r="E41" s="64" t="s">
        <v>25</v>
      </c>
      <c r="G41" s="46"/>
      <c r="I41" s="2"/>
      <c r="K41" s="46"/>
      <c r="L41" s="46"/>
      <c r="M41" s="46"/>
      <c r="N41" s="48"/>
      <c r="P41" s="46"/>
      <c r="S41" s="46"/>
      <c r="T41" s="46"/>
      <c r="U41" s="84"/>
    </row>
    <row r="42" spans="1:21" ht="15">
      <c r="A42" s="46"/>
      <c r="C42" s="64"/>
      <c r="E42" s="46"/>
      <c r="F42" s="46"/>
      <c r="I42" s="2"/>
      <c r="J42" s="2"/>
      <c r="K42" s="46"/>
      <c r="L42" s="46"/>
      <c r="M42" s="46"/>
      <c r="N42" s="48"/>
      <c r="P42" s="46"/>
      <c r="S42" s="46"/>
      <c r="T42" s="46"/>
      <c r="U42" s="68"/>
    </row>
    <row r="43" spans="1:21" ht="15">
      <c r="A43" s="46"/>
      <c r="C43" s="46"/>
      <c r="E43" s="46"/>
      <c r="I43" s="46"/>
      <c r="K43" s="46"/>
      <c r="L43" s="46"/>
      <c r="M43" s="48"/>
      <c r="N43" s="48"/>
      <c r="P43" s="46"/>
      <c r="S43" s="46"/>
      <c r="T43" s="82"/>
      <c r="U43" s="81"/>
    </row>
    <row r="44" spans="1:21">
      <c r="A44" s="46"/>
      <c r="C44" s="46"/>
      <c r="E44" s="46"/>
      <c r="I44" s="46"/>
      <c r="K44" s="46"/>
      <c r="L44" s="46"/>
      <c r="M44" s="48"/>
      <c r="N44" s="48"/>
      <c r="P44" s="46"/>
      <c r="S44" s="46"/>
      <c r="T44" s="60"/>
      <c r="U44" s="86"/>
    </row>
  </sheetData>
  <sheetProtection formatCells="0" formatColumns="0" formatRows="0" insertColumns="0" insertRows="0" insertHyperlinks="0" deleteColumns="0" deleteRows="0" sort="0" autoFilter="0" pivotTables="0"/>
  <mergeCells count="19">
    <mergeCell ref="O37:Q37"/>
    <mergeCell ref="D5:O5"/>
    <mergeCell ref="D6:O6"/>
    <mergeCell ref="D11:D12"/>
    <mergeCell ref="D7:O7"/>
    <mergeCell ref="D8:O9"/>
    <mergeCell ref="E34:F34"/>
    <mergeCell ref="A31:M31"/>
    <mergeCell ref="A11:A12"/>
    <mergeCell ref="C11:C12"/>
    <mergeCell ref="E11:E12"/>
    <mergeCell ref="F11:F12"/>
    <mergeCell ref="G11:G12"/>
    <mergeCell ref="B11:B12"/>
    <mergeCell ref="M1:R3"/>
    <mergeCell ref="C4:N4"/>
    <mergeCell ref="L10:O10"/>
    <mergeCell ref="O11:R11"/>
    <mergeCell ref="H11:M11"/>
  </mergeCells>
  <printOptions horizontalCentered="1"/>
  <pageMargins left="0.25" right="0.25" top="0.75" bottom="0.75" header="0.3" footer="0.3"/>
  <pageSetup paperSize="9" scale="80" orientation="landscape" r:id="rId1"/>
  <headerFooter alignWithMargins="0">
    <oddFooter>&amp;C&amp;8Tāme &amp;A; Lapa &amp;P(&amp;N)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Koptāme 7LBN</vt:lpstr>
      <vt:lpstr>Kopsavilkums 6LBN</vt:lpstr>
      <vt:lpstr>Tāme</vt:lpstr>
      <vt:lpstr>'Kopsavilkums 6LBN'!Print_Area</vt:lpstr>
      <vt:lpstr>'Koptāme 7LBN'!Print_Area</vt:lpstr>
      <vt:lpstr>Tāme!Print_Area</vt:lpstr>
      <vt:lpstr>Tāme!Print_Titles</vt:lpstr>
    </vt:vector>
  </TitlesOfParts>
  <Manager/>
  <Company>VARAM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pielikums Ministru kabineta rīkojuma projekta “Par finanšu līdzekļu piešķiršanu no valsts budžeta programmas “Līdzekļi neparedzētiem gadījumiem”” sākotnējās ietekmes novērtējuma ziņojumam (anotācijai)</dc:title>
  <dc:subject/>
  <dc:creator>Diana.Saulite@varam.gov.lv</dc:creator>
  <cp:keywords/>
  <dc:description>diana.saulite@varam.gov.lv
67026587</dc:description>
  <cp:lastModifiedBy>VARAM</cp:lastModifiedBy>
  <cp:revision/>
  <dcterms:created xsi:type="dcterms:W3CDTF">2013-11-04T14:39:29Z</dcterms:created>
  <dcterms:modified xsi:type="dcterms:W3CDTF">2019-10-01T13:09:56Z</dcterms:modified>
  <cp:category>Anotācijas 3. pielikums - tāme 13.-16. postījumu aktiem</cp:category>
  <cp:contentStatus/>
</cp:coreProperties>
</file>